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180" windowWidth="11100" windowHeight="6285" activeTab="5"/>
  </bookViews>
  <sheets>
    <sheet name="60m" sheetId="1" r:id="rId1"/>
    <sheet name="800m" sheetId="2" r:id="rId2"/>
    <sheet name="dálka" sheetId="3" r:id="rId3"/>
    <sheet name="výška" sheetId="4" r:id="rId4"/>
    <sheet name="míček" sheetId="5" r:id="rId5"/>
    <sheet name="celkem" sheetId="6" r:id="rId6"/>
  </sheets>
  <definedNames/>
  <calcPr fullCalcOnLoad="1"/>
</workbook>
</file>

<file path=xl/sharedStrings.xml><?xml version="1.0" encoding="utf-8"?>
<sst xmlns="http://schemas.openxmlformats.org/spreadsheetml/2006/main" count="466" uniqueCount="68">
  <si>
    <t>60m</t>
  </si>
  <si>
    <t>pořadí</t>
  </si>
  <si>
    <t>příjmení, jméno a ročník</t>
  </si>
  <si>
    <t>škola</t>
  </si>
  <si>
    <t>výkon</t>
  </si>
  <si>
    <t>s</t>
  </si>
  <si>
    <t>v sekundách</t>
  </si>
  <si>
    <t>min</t>
  </si>
  <si>
    <t>1.pokus</t>
  </si>
  <si>
    <t>2.pokus</t>
  </si>
  <si>
    <t>3.pokus</t>
  </si>
  <si>
    <t>4.pokus</t>
  </si>
  <si>
    <t>cm</t>
  </si>
  <si>
    <t>míček</t>
  </si>
  <si>
    <t>m</t>
  </si>
  <si>
    <t>Zadání příjmení, jména a ročníku</t>
  </si>
  <si>
    <t>celkem bodů:</t>
  </si>
  <si>
    <t>skoky</t>
  </si>
  <si>
    <t>dálka, výška</t>
  </si>
  <si>
    <t>6.běh</t>
  </si>
  <si>
    <t>7.běh</t>
  </si>
  <si>
    <t>8.běh</t>
  </si>
  <si>
    <t>jméno</t>
  </si>
  <si>
    <t>družstvo</t>
  </si>
  <si>
    <t>800m</t>
  </si>
  <si>
    <t>60m - mladší žáci</t>
  </si>
  <si>
    <t>800m - mladší žáci</t>
  </si>
  <si>
    <t>dálka - mladší žáci</t>
  </si>
  <si>
    <t>výška - mladší žáci</t>
  </si>
  <si>
    <t>míček - mladší žáci</t>
  </si>
  <si>
    <t>Mladší žáci - konečný bodový stav družstev</t>
  </si>
  <si>
    <t>místo</t>
  </si>
  <si>
    <t>1. běh</t>
  </si>
  <si>
    <t>2. běh</t>
  </si>
  <si>
    <t>3. běh</t>
  </si>
  <si>
    <t>4. běh</t>
  </si>
  <si>
    <t>5. běh</t>
  </si>
  <si>
    <t>Slatiňany</t>
  </si>
  <si>
    <t>GJR Chrudim</t>
  </si>
  <si>
    <t>všichni mají 9 pokusů</t>
  </si>
  <si>
    <t xml:space="preserve">Dr. Peška </t>
  </si>
  <si>
    <t>Chrudim</t>
  </si>
  <si>
    <t>Dr. Peška</t>
  </si>
  <si>
    <t>U Stadionu</t>
  </si>
  <si>
    <t>Vokáček Dominik</t>
  </si>
  <si>
    <t>Horník Jaroslav</t>
  </si>
  <si>
    <t>Těšík Lukáš</t>
  </si>
  <si>
    <t>Vondra Jan</t>
  </si>
  <si>
    <t>Nekut Gabriel</t>
  </si>
  <si>
    <t>Mareček Filip</t>
  </si>
  <si>
    <t>Boháč Radek</t>
  </si>
  <si>
    <t>Chalupník Matěj</t>
  </si>
  <si>
    <t>Petr Šváha</t>
  </si>
  <si>
    <t>Ondřej Pavlas</t>
  </si>
  <si>
    <t>Adam Kadlc</t>
  </si>
  <si>
    <t>Petr Chromý</t>
  </si>
  <si>
    <t>David Viktorin</t>
  </si>
  <si>
    <t>Oleksandr Gurskyy</t>
  </si>
  <si>
    <t>Pavel Vejdělek</t>
  </si>
  <si>
    <t>Petr Jiřík</t>
  </si>
  <si>
    <t>Jan Pejcha</t>
  </si>
  <si>
    <t>Jaroslav Štangl</t>
  </si>
  <si>
    <t>Zítko Josef</t>
  </si>
  <si>
    <t>Bednář Petr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</si>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</sst>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mm:ss\,"/>
    <numFmt numFmtId="166" formatCode="0.0"/>
  </numFmts>
  <fonts count="50">
    <font>
      <sz val="10"/>
      <name val="Arial CE"/>
      <family val="0"/>
    </font>
    <font>
      <b/>
      <sz val="14"/>
      <name val="Arial CE"/>
      <family val="2"/>
    </font>
    <font>
      <sz val="6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sz val="11"/>
      <name val="Arial CE"/>
      <family val="2"/>
    </font>
    <font>
      <sz val="7"/>
      <name val="Arial CE"/>
      <family val="0"/>
    </font>
    <font>
      <sz val="14"/>
      <name val="Arial CE"/>
      <family val="0"/>
    </font>
    <font>
      <b/>
      <sz val="14"/>
      <color indexed="12"/>
      <name val="Murray Hill AT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Times New Roman"/>
      <family val="1"/>
    </font>
    <font>
      <b/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47" fontId="0" fillId="0" borderId="0" xfId="0" applyNumberFormat="1" applyAlignment="1">
      <alignment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0" fontId="4" fillId="0" borderId="15" xfId="0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/>
      <protection hidden="1"/>
    </xf>
    <xf numFmtId="0" fontId="0" fillId="0" borderId="17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18" xfId="0" applyFont="1" applyBorder="1" applyAlignment="1" applyProtection="1">
      <alignment/>
      <protection hidden="1"/>
    </xf>
    <xf numFmtId="0" fontId="4" fillId="0" borderId="18" xfId="0" applyFont="1" applyBorder="1" applyAlignment="1" applyProtection="1">
      <alignment/>
      <protection hidden="1"/>
    </xf>
    <xf numFmtId="0" fontId="3" fillId="0" borderId="19" xfId="0" applyFont="1" applyBorder="1" applyAlignment="1" applyProtection="1">
      <alignment/>
      <protection hidden="1"/>
    </xf>
    <xf numFmtId="0" fontId="3" fillId="0" borderId="20" xfId="0" applyFont="1" applyBorder="1" applyAlignment="1" applyProtection="1">
      <alignment/>
      <protection hidden="1"/>
    </xf>
    <xf numFmtId="0" fontId="0" fillId="0" borderId="21" xfId="0" applyFont="1" applyBorder="1" applyAlignment="1" applyProtection="1">
      <alignment/>
      <protection hidden="1"/>
    </xf>
    <xf numFmtId="0" fontId="3" fillId="0" borderId="22" xfId="0" applyFont="1" applyBorder="1" applyAlignment="1" applyProtection="1">
      <alignment/>
      <protection hidden="1"/>
    </xf>
    <xf numFmtId="0" fontId="3" fillId="0" borderId="23" xfId="0" applyFont="1" applyBorder="1" applyAlignment="1" applyProtection="1">
      <alignment/>
      <protection hidden="1"/>
    </xf>
    <xf numFmtId="0" fontId="3" fillId="0" borderId="24" xfId="0" applyFont="1" applyBorder="1" applyAlignment="1" applyProtection="1">
      <alignment/>
      <protection hidden="1"/>
    </xf>
    <xf numFmtId="0" fontId="0" fillId="0" borderId="25" xfId="0" applyFont="1" applyBorder="1" applyAlignment="1" applyProtection="1">
      <alignment/>
      <protection hidden="1"/>
    </xf>
    <xf numFmtId="0" fontId="2" fillId="0" borderId="26" xfId="0" applyFont="1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Font="1" applyBorder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47" fontId="0" fillId="0" borderId="0" xfId="0" applyNumberFormat="1" applyBorder="1" applyAlignment="1" applyProtection="1">
      <alignment/>
      <protection locked="0"/>
    </xf>
    <xf numFmtId="47" fontId="0" fillId="0" borderId="30" xfId="0" applyNumberFormat="1" applyBorder="1" applyAlignment="1" applyProtection="1">
      <alignment/>
      <protection locked="0"/>
    </xf>
    <xf numFmtId="47" fontId="3" fillId="0" borderId="31" xfId="0" applyNumberFormat="1" applyFont="1" applyBorder="1" applyAlignment="1" applyProtection="1">
      <alignment/>
      <protection locked="0"/>
    </xf>
    <xf numFmtId="47" fontId="3" fillId="0" borderId="32" xfId="0" applyNumberFormat="1" applyFont="1" applyBorder="1" applyAlignment="1" applyProtection="1">
      <alignment/>
      <protection locked="0"/>
    </xf>
    <xf numFmtId="166" fontId="0" fillId="0" borderId="0" xfId="0" applyNumberFormat="1" applyBorder="1" applyAlignment="1" applyProtection="1">
      <alignment/>
      <protection locked="0"/>
    </xf>
    <xf numFmtId="166" fontId="0" fillId="0" borderId="30" xfId="0" applyNumberFormat="1" applyBorder="1" applyAlignment="1" applyProtection="1">
      <alignment/>
      <protection locked="0"/>
    </xf>
    <xf numFmtId="166" fontId="3" fillId="0" borderId="31" xfId="0" applyNumberFormat="1" applyFont="1" applyBorder="1" applyAlignment="1" applyProtection="1">
      <alignment/>
      <protection locked="0"/>
    </xf>
    <xf numFmtId="166" fontId="3" fillId="0" borderId="32" xfId="0" applyNumberFormat="1" applyFont="1" applyBorder="1" applyAlignment="1" applyProtection="1">
      <alignment/>
      <protection locked="0"/>
    </xf>
    <xf numFmtId="166" fontId="0" fillId="0" borderId="33" xfId="0" applyNumberFormat="1" applyBorder="1" applyAlignment="1" applyProtection="1">
      <alignment/>
      <protection locked="0"/>
    </xf>
    <xf numFmtId="166" fontId="0" fillId="0" borderId="0" xfId="0" applyNumberForma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2" xfId="0" applyFont="1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locked="0"/>
    </xf>
    <xf numFmtId="1" fontId="0" fillId="0" borderId="30" xfId="0" applyNumberFormat="1" applyBorder="1" applyAlignment="1" applyProtection="1">
      <alignment/>
      <protection locked="0"/>
    </xf>
    <xf numFmtId="1" fontId="3" fillId="0" borderId="31" xfId="0" applyNumberFormat="1" applyFont="1" applyBorder="1" applyAlignment="1" applyProtection="1">
      <alignment/>
      <protection locked="0"/>
    </xf>
    <xf numFmtId="1" fontId="3" fillId="0" borderId="32" xfId="0" applyNumberFormat="1" applyFont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0" fontId="3" fillId="0" borderId="34" xfId="0" applyFont="1" applyBorder="1" applyAlignment="1" applyProtection="1">
      <alignment/>
      <protection hidden="1"/>
    </xf>
    <xf numFmtId="1" fontId="3" fillId="0" borderId="35" xfId="0" applyNumberFormat="1" applyFont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30" xfId="0" applyNumberFormat="1" applyBorder="1" applyAlignment="1" applyProtection="1">
      <alignment/>
      <protection locked="0"/>
    </xf>
    <xf numFmtId="2" fontId="3" fillId="0" borderId="31" xfId="0" applyNumberFormat="1" applyFont="1" applyBorder="1" applyAlignment="1" applyProtection="1">
      <alignment/>
      <protection locked="0"/>
    </xf>
    <xf numFmtId="2" fontId="3" fillId="0" borderId="32" xfId="0" applyNumberFormat="1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8" fillId="0" borderId="14" xfId="0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18" xfId="0" applyFont="1" applyBorder="1" applyAlignment="1" applyProtection="1">
      <alignment/>
      <protection hidden="1"/>
    </xf>
    <xf numFmtId="0" fontId="0" fillId="0" borderId="36" xfId="0" applyFont="1" applyBorder="1" applyAlignment="1" applyProtection="1">
      <alignment/>
      <protection hidden="1"/>
    </xf>
    <xf numFmtId="0" fontId="0" fillId="0" borderId="29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33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hidden="1"/>
    </xf>
    <xf numFmtId="0" fontId="0" fillId="0" borderId="37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hidden="1"/>
    </xf>
    <xf numFmtId="0" fontId="7" fillId="0" borderId="18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38" xfId="0" applyFont="1" applyBorder="1" applyAlignment="1" applyProtection="1">
      <alignment/>
      <protection hidden="1"/>
    </xf>
    <xf numFmtId="0" fontId="0" fillId="0" borderId="39" xfId="0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/>
      <protection locked="0"/>
    </xf>
    <xf numFmtId="0" fontId="0" fillId="0" borderId="39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hidden="1"/>
    </xf>
    <xf numFmtId="0" fontId="0" fillId="0" borderId="35" xfId="0" applyFont="1" applyBorder="1" applyAlignment="1" applyProtection="1">
      <alignment/>
      <protection locked="0"/>
    </xf>
    <xf numFmtId="0" fontId="0" fillId="0" borderId="4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0" fillId="0" borderId="0" xfId="0" applyNumberFormat="1" applyFont="1" applyBorder="1" applyAlignment="1" applyProtection="1">
      <alignment/>
      <protection hidden="1"/>
    </xf>
    <xf numFmtId="0" fontId="0" fillId="0" borderId="33" xfId="0" applyFont="1" applyBorder="1" applyAlignment="1" applyProtection="1">
      <alignment/>
      <protection locked="0"/>
    </xf>
    <xf numFmtId="0" fontId="0" fillId="0" borderId="42" xfId="0" applyFont="1" applyBorder="1" applyAlignment="1" applyProtection="1">
      <alignment/>
      <protection locked="0"/>
    </xf>
    <xf numFmtId="0" fontId="0" fillId="0" borderId="42" xfId="0" applyFont="1" applyBorder="1" applyAlignment="1" applyProtection="1">
      <alignment/>
      <protection locked="0"/>
    </xf>
    <xf numFmtId="0" fontId="0" fillId="0" borderId="43" xfId="0" applyFont="1" applyBorder="1" applyAlignment="1" applyProtection="1">
      <alignment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37" xfId="0" applyFont="1" applyBorder="1" applyAlignment="1" applyProtection="1">
      <alignment/>
      <protection locked="0"/>
    </xf>
    <xf numFmtId="0" fontId="0" fillId="0" borderId="37" xfId="0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hidden="1"/>
    </xf>
    <xf numFmtId="0" fontId="0" fillId="0" borderId="44" xfId="0" applyFont="1" applyBorder="1" applyAlignment="1" applyProtection="1">
      <alignment/>
      <protection locked="0"/>
    </xf>
    <xf numFmtId="0" fontId="0" fillId="0" borderId="41" xfId="0" applyFont="1" applyBorder="1" applyAlignment="1" applyProtection="1">
      <alignment/>
      <protection locked="0"/>
    </xf>
    <xf numFmtId="0" fontId="0" fillId="0" borderId="45" xfId="0" applyFont="1" applyBorder="1" applyAlignment="1" applyProtection="1">
      <alignment/>
      <protection hidden="1"/>
    </xf>
    <xf numFmtId="0" fontId="0" fillId="0" borderId="46" xfId="0" applyFont="1" applyBorder="1" applyAlignment="1" applyProtection="1">
      <alignment/>
      <protection locked="0"/>
    </xf>
    <xf numFmtId="0" fontId="0" fillId="0" borderId="18" xfId="0" applyFont="1" applyFill="1" applyBorder="1" applyAlignment="1">
      <alignment/>
    </xf>
    <xf numFmtId="0" fontId="0" fillId="0" borderId="43" xfId="0" applyFont="1" applyBorder="1" applyAlignment="1" applyProtection="1">
      <alignment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37" xfId="0" applyFont="1" applyBorder="1" applyAlignment="1" applyProtection="1">
      <alignment/>
      <protection locked="0"/>
    </xf>
    <xf numFmtId="0" fontId="0" fillId="0" borderId="38" xfId="0" applyFont="1" applyBorder="1" applyAlignment="1" applyProtection="1">
      <alignment/>
      <protection hidden="1"/>
    </xf>
    <xf numFmtId="0" fontId="0" fillId="0" borderId="39" xfId="0" applyFont="1" applyBorder="1" applyAlignment="1" applyProtection="1">
      <alignment/>
      <protection locked="0"/>
    </xf>
    <xf numFmtId="0" fontId="0" fillId="0" borderId="18" xfId="0" applyFont="1" applyFill="1" applyBorder="1" applyAlignment="1">
      <alignment/>
    </xf>
    <xf numFmtId="0" fontId="0" fillId="0" borderId="38" xfId="0" applyFont="1" applyBorder="1" applyAlignment="1" applyProtection="1">
      <alignment/>
      <protection hidden="1"/>
    </xf>
    <xf numFmtId="0" fontId="0" fillId="0" borderId="35" xfId="0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hidden="1"/>
    </xf>
    <xf numFmtId="0" fontId="0" fillId="0" borderId="45" xfId="0" applyFont="1" applyBorder="1" applyAlignment="1" applyProtection="1">
      <alignment/>
      <protection hidden="1"/>
    </xf>
    <xf numFmtId="0" fontId="0" fillId="0" borderId="46" xfId="0" applyFont="1" applyBorder="1" applyAlignment="1" applyProtection="1">
      <alignment/>
      <protection locked="0"/>
    </xf>
    <xf numFmtId="0" fontId="0" fillId="0" borderId="42" xfId="0" applyFont="1" applyBorder="1" applyAlignment="1" applyProtection="1">
      <alignment/>
      <protection locked="0"/>
    </xf>
    <xf numFmtId="0" fontId="0" fillId="0" borderId="42" xfId="0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/>
      <protection locked="0"/>
    </xf>
    <xf numFmtId="0" fontId="0" fillId="0" borderId="37" xfId="0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/>
      <protection locked="0"/>
    </xf>
    <xf numFmtId="0" fontId="0" fillId="0" borderId="35" xfId="0" applyFont="1" applyBorder="1" applyAlignment="1" applyProtection="1">
      <alignment/>
      <protection locked="0"/>
    </xf>
    <xf numFmtId="0" fontId="0" fillId="0" borderId="41" xfId="0" applyFont="1" applyBorder="1" applyAlignment="1" applyProtection="1">
      <alignment/>
      <protection locked="0"/>
    </xf>
    <xf numFmtId="0" fontId="0" fillId="0" borderId="41" xfId="0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hidden="1"/>
    </xf>
    <xf numFmtId="0" fontId="0" fillId="0" borderId="45" xfId="0" applyFont="1" applyBorder="1" applyAlignment="1" applyProtection="1">
      <alignment/>
      <protection hidden="1"/>
    </xf>
    <xf numFmtId="0" fontId="0" fillId="0" borderId="46" xfId="0" applyFont="1" applyBorder="1" applyAlignment="1" applyProtection="1">
      <alignment/>
      <protection locked="0"/>
    </xf>
    <xf numFmtId="0" fontId="0" fillId="0" borderId="42" xfId="0" applyFont="1" applyBorder="1" applyAlignment="1" applyProtection="1">
      <alignment/>
      <protection locked="0"/>
    </xf>
    <xf numFmtId="0" fontId="0" fillId="0" borderId="37" xfId="0" applyFont="1" applyBorder="1" applyAlignment="1" applyProtection="1">
      <alignment/>
      <protection locked="0"/>
    </xf>
    <xf numFmtId="0" fontId="0" fillId="0" borderId="44" xfId="0" applyFont="1" applyBorder="1" applyAlignment="1" applyProtection="1">
      <alignment/>
      <protection locked="0"/>
    </xf>
    <xf numFmtId="0" fontId="0" fillId="0" borderId="42" xfId="0" applyFont="1" applyBorder="1" applyAlignment="1" applyProtection="1">
      <alignment/>
      <protection locked="0"/>
    </xf>
    <xf numFmtId="0" fontId="0" fillId="0" borderId="47" xfId="0" applyFont="1" applyBorder="1" applyAlignment="1" applyProtection="1">
      <alignment/>
      <protection hidden="1"/>
    </xf>
    <xf numFmtId="0" fontId="0" fillId="0" borderId="47" xfId="0" applyFont="1" applyBorder="1" applyAlignment="1" applyProtection="1">
      <alignment/>
      <protection hidden="1"/>
    </xf>
    <xf numFmtId="0" fontId="0" fillId="0" borderId="47" xfId="0" applyNumberFormat="1" applyFont="1" applyBorder="1" applyAlignment="1" applyProtection="1">
      <alignment/>
      <protection hidden="1"/>
    </xf>
    <xf numFmtId="0" fontId="0" fillId="0" borderId="48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33" borderId="0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3" fillId="0" borderId="49" xfId="0" applyFont="1" applyBorder="1" applyAlignment="1" applyProtection="1">
      <alignment/>
      <protection hidden="1"/>
    </xf>
    <xf numFmtId="2" fontId="3" fillId="0" borderId="35" xfId="0" applyNumberFormat="1" applyFont="1" applyBorder="1" applyAlignment="1" applyProtection="1">
      <alignment/>
      <protection locked="0"/>
    </xf>
    <xf numFmtId="0" fontId="8" fillId="0" borderId="50" xfId="0" applyFont="1" applyBorder="1" applyAlignment="1" applyProtection="1">
      <alignment horizontal="center"/>
      <protection hidden="1"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 applyProtection="1">
      <alignment/>
      <protection hidden="1"/>
    </xf>
    <xf numFmtId="0" fontId="3" fillId="0" borderId="51" xfId="0" applyFont="1" applyBorder="1" applyAlignment="1" applyProtection="1">
      <alignment/>
      <protection hidden="1"/>
    </xf>
    <xf numFmtId="0" fontId="3" fillId="0" borderId="52" xfId="0" applyFont="1" applyBorder="1" applyAlignment="1" applyProtection="1">
      <alignment/>
      <protection hidden="1"/>
    </xf>
    <xf numFmtId="2" fontId="3" fillId="0" borderId="39" xfId="0" applyNumberFormat="1" applyFont="1" applyBorder="1" applyAlignment="1" applyProtection="1">
      <alignment/>
      <protection locked="0"/>
    </xf>
    <xf numFmtId="0" fontId="0" fillId="0" borderId="38" xfId="0" applyFont="1" applyBorder="1" applyAlignment="1" applyProtection="1">
      <alignment/>
      <protection hidden="1"/>
    </xf>
    <xf numFmtId="0" fontId="3" fillId="0" borderId="45" xfId="0" applyFont="1" applyBorder="1" applyAlignment="1" applyProtection="1">
      <alignment/>
      <protection hidden="1"/>
    </xf>
    <xf numFmtId="0" fontId="10" fillId="33" borderId="0" xfId="0" applyFont="1" applyFill="1" applyAlignment="1" applyProtection="1">
      <alignment/>
      <protection hidden="1"/>
    </xf>
    <xf numFmtId="0" fontId="0" fillId="0" borderId="11" xfId="0" applyBorder="1" applyAlignment="1" applyProtection="1">
      <alignment wrapText="1"/>
      <protection hidden="1"/>
    </xf>
    <xf numFmtId="47" fontId="3" fillId="0" borderId="35" xfId="0" applyNumberFormat="1" applyFont="1" applyBorder="1" applyAlignment="1" applyProtection="1">
      <alignment/>
      <protection locked="0"/>
    </xf>
    <xf numFmtId="47" fontId="3" fillId="0" borderId="19" xfId="0" applyNumberFormat="1" applyFont="1" applyBorder="1" applyAlignment="1" applyProtection="1">
      <alignment/>
      <protection locked="0"/>
    </xf>
    <xf numFmtId="0" fontId="0" fillId="0" borderId="53" xfId="0" applyFont="1" applyBorder="1" applyAlignment="1" applyProtection="1">
      <alignment/>
      <protection hidden="1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6" xfId="0" applyFont="1" applyBorder="1" applyAlignment="1" applyProtection="1">
      <alignment horizontal="center"/>
      <protection locked="0"/>
    </xf>
    <xf numFmtId="0" fontId="12" fillId="34" borderId="39" xfId="0" applyFont="1" applyFill="1" applyBorder="1" applyAlignment="1" applyProtection="1">
      <alignment horizontal="center"/>
      <protection locked="0"/>
    </xf>
    <xf numFmtId="0" fontId="12" fillId="34" borderId="0" xfId="0" applyFont="1" applyFill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12" fillId="35" borderId="0" xfId="0" applyFont="1" applyFill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12" fillId="0" borderId="39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0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/>
    </xf>
    <xf numFmtId="0" fontId="3" fillId="0" borderId="18" xfId="0" applyFont="1" applyFill="1" applyBorder="1" applyAlignment="1">
      <alignment vertical="center"/>
    </xf>
    <xf numFmtId="0" fontId="15" fillId="0" borderId="15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43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43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12" fillId="0" borderId="43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8" fillId="0" borderId="35" xfId="0" applyFont="1" applyBorder="1" applyAlignment="1" applyProtection="1">
      <alignment horizontal="center"/>
      <protection locked="0"/>
    </xf>
    <xf numFmtId="0" fontId="8" fillId="0" borderId="39" xfId="0" applyFont="1" applyBorder="1" applyAlignment="1" applyProtection="1">
      <alignment horizontal="center"/>
      <protection locked="0"/>
    </xf>
    <xf numFmtId="0" fontId="12" fillId="0" borderId="36" xfId="0" applyFont="1" applyBorder="1" applyAlignment="1" applyProtection="1">
      <alignment/>
      <protection hidden="1"/>
    </xf>
    <xf numFmtId="0" fontId="13" fillId="0" borderId="33" xfId="0" applyFont="1" applyBorder="1" applyAlignment="1" applyProtection="1">
      <alignment horizontal="center"/>
      <protection locked="0"/>
    </xf>
    <xf numFmtId="0" fontId="13" fillId="0" borderId="39" xfId="0" applyFont="1" applyBorder="1" applyAlignment="1" applyProtection="1">
      <alignment horizontal="center"/>
      <protection locked="0"/>
    </xf>
    <xf numFmtId="0" fontId="13" fillId="0" borderId="35" xfId="0" applyFont="1" applyBorder="1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1190625</xdr:colOff>
      <xdr:row>36</xdr:row>
      <xdr:rowOff>0</xdr:rowOff>
    </xdr:from>
    <xdr:ext cx="85725" cy="28575"/>
    <xdr:sp fLocksText="0">
      <xdr:nvSpPr>
        <xdr:cNvPr id="1" name="Text Box 1"/>
        <xdr:cNvSpPr txBox="1">
          <a:spLocks noChangeArrowheads="1"/>
        </xdr:cNvSpPr>
      </xdr:nvSpPr>
      <xdr:spPr>
        <a:xfrm>
          <a:off x="1476375" y="8048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O52"/>
  <sheetViews>
    <sheetView zoomScalePageLayoutView="0" workbookViewId="0" topLeftCell="A5">
      <selection activeCell="D27" sqref="D27"/>
    </sheetView>
  </sheetViews>
  <sheetFormatPr defaultColWidth="9.00390625" defaultRowHeight="12.75"/>
  <cols>
    <col min="1" max="1" width="3.75390625" style="0" customWidth="1"/>
    <col min="2" max="2" width="33.25390625" style="0" customWidth="1"/>
    <col min="3" max="3" width="18.75390625" style="0" customWidth="1"/>
    <col min="4" max="4" width="15.25390625" style="41" customWidth="1"/>
    <col min="5" max="5" width="3.625" style="2" customWidth="1"/>
    <col min="6" max="6" width="5.75390625" style="0" customWidth="1"/>
  </cols>
  <sheetData>
    <row r="1" spans="1:6" ht="22.5" customHeight="1" thickBot="1">
      <c r="A1" s="5"/>
      <c r="B1" s="142" t="s">
        <v>25</v>
      </c>
      <c r="C1" s="5"/>
      <c r="D1" s="36"/>
      <c r="E1" s="7"/>
      <c r="F1" s="8"/>
    </row>
    <row r="2" spans="1:6" ht="21.75" customHeight="1" thickTop="1">
      <c r="A2" s="9" t="s">
        <v>1</v>
      </c>
      <c r="B2" s="10" t="s">
        <v>2</v>
      </c>
      <c r="C2" s="11" t="s">
        <v>3</v>
      </c>
      <c r="D2" s="37" t="s">
        <v>4</v>
      </c>
      <c r="E2" s="12"/>
      <c r="F2" s="8"/>
    </row>
    <row r="3" spans="1:6" ht="21.75" customHeight="1">
      <c r="A3" s="13"/>
      <c r="B3" s="174" t="s">
        <v>32</v>
      </c>
      <c r="C3" s="15"/>
      <c r="D3" s="38"/>
      <c r="E3" s="16"/>
      <c r="F3" s="17"/>
    </row>
    <row r="4" spans="1:6" ht="21.75" customHeight="1">
      <c r="A4" s="60"/>
      <c r="B4" s="172" t="s">
        <v>57</v>
      </c>
      <c r="C4" s="57" t="s">
        <v>38</v>
      </c>
      <c r="D4" s="38">
        <v>8.6</v>
      </c>
      <c r="E4" s="16" t="s">
        <v>5</v>
      </c>
      <c r="F4" s="17">
        <f aca="true" t="shared" si="0" ref="F4:F23">IF(AND(6&lt;D4,D4&lt;11),INT(58.015*(11.26-D4)^1.81),0)</f>
        <v>340</v>
      </c>
    </row>
    <row r="5" spans="1:6" ht="21.75" customHeight="1">
      <c r="A5" s="60"/>
      <c r="B5" s="172" t="s">
        <v>58</v>
      </c>
      <c r="C5" s="57" t="s">
        <v>38</v>
      </c>
      <c r="D5" s="38">
        <v>9.2</v>
      </c>
      <c r="E5" s="16" t="s">
        <v>5</v>
      </c>
      <c r="F5" s="17">
        <f t="shared" si="0"/>
        <v>214</v>
      </c>
    </row>
    <row r="6" spans="1:6" ht="21.75" customHeight="1">
      <c r="A6" s="60"/>
      <c r="B6" s="172" t="s">
        <v>59</v>
      </c>
      <c r="C6" s="57" t="s">
        <v>38</v>
      </c>
      <c r="D6" s="38">
        <v>8.9</v>
      </c>
      <c r="E6" s="16" t="s">
        <v>5</v>
      </c>
      <c r="F6" s="17">
        <f t="shared" si="0"/>
        <v>274</v>
      </c>
    </row>
    <row r="7" spans="1:6" ht="21.75" customHeight="1">
      <c r="A7" s="60"/>
      <c r="B7" s="172" t="s">
        <v>60</v>
      </c>
      <c r="C7" s="57" t="s">
        <v>38</v>
      </c>
      <c r="D7" s="38">
        <v>11.2</v>
      </c>
      <c r="E7" s="16" t="s">
        <v>5</v>
      </c>
      <c r="F7" s="17">
        <f t="shared" si="0"/>
        <v>0</v>
      </c>
    </row>
    <row r="8" spans="1:6" ht="21.75" customHeight="1">
      <c r="A8" s="60"/>
      <c r="B8" s="172" t="s">
        <v>61</v>
      </c>
      <c r="C8" s="57" t="s">
        <v>38</v>
      </c>
      <c r="D8" s="38">
        <v>10.6</v>
      </c>
      <c r="E8" s="16" t="s">
        <v>5</v>
      </c>
      <c r="F8" s="17">
        <f t="shared" si="0"/>
        <v>27</v>
      </c>
    </row>
    <row r="9" spans="1:6" ht="21.75" customHeight="1">
      <c r="A9" s="60"/>
      <c r="B9" s="174" t="s">
        <v>33</v>
      </c>
      <c r="C9" s="59"/>
      <c r="D9" s="38"/>
      <c r="E9" s="16" t="s">
        <v>5</v>
      </c>
      <c r="F9" s="17">
        <f t="shared" si="0"/>
        <v>0</v>
      </c>
    </row>
    <row r="10" spans="1:6" ht="21.75" customHeight="1">
      <c r="A10" s="60"/>
      <c r="B10" s="18" t="s">
        <v>48</v>
      </c>
      <c r="C10" s="57" t="s">
        <v>37</v>
      </c>
      <c r="D10" s="38">
        <v>8.1</v>
      </c>
      <c r="E10" s="16" t="s">
        <v>5</v>
      </c>
      <c r="F10" s="17">
        <f t="shared" si="0"/>
        <v>465</v>
      </c>
    </row>
    <row r="11" spans="1:6" ht="21.75" customHeight="1">
      <c r="A11" s="60"/>
      <c r="B11" s="18" t="s">
        <v>62</v>
      </c>
      <c r="C11" s="57" t="s">
        <v>37</v>
      </c>
      <c r="D11" s="38">
        <v>8.7</v>
      </c>
      <c r="E11" s="16" t="s">
        <v>5</v>
      </c>
      <c r="F11" s="17">
        <f t="shared" si="0"/>
        <v>318</v>
      </c>
    </row>
    <row r="12" spans="1:6" ht="21.75" customHeight="1">
      <c r="A12" s="60"/>
      <c r="B12" s="18" t="s">
        <v>49</v>
      </c>
      <c r="C12" s="57" t="s">
        <v>37</v>
      </c>
      <c r="D12" s="38">
        <v>9.2</v>
      </c>
      <c r="E12" s="16" t="s">
        <v>5</v>
      </c>
      <c r="F12" s="17">
        <f t="shared" si="0"/>
        <v>214</v>
      </c>
    </row>
    <row r="13" spans="1:6" ht="21.75" customHeight="1">
      <c r="A13" s="60"/>
      <c r="B13" s="18" t="s">
        <v>50</v>
      </c>
      <c r="C13" s="57" t="s">
        <v>37</v>
      </c>
      <c r="D13" s="38">
        <v>9.6</v>
      </c>
      <c r="E13" s="16" t="s">
        <v>5</v>
      </c>
      <c r="F13" s="17">
        <f t="shared" si="0"/>
        <v>145</v>
      </c>
    </row>
    <row r="14" spans="1:6" ht="21.75" customHeight="1">
      <c r="A14" s="60"/>
      <c r="B14" s="18" t="s">
        <v>51</v>
      </c>
      <c r="C14" s="57" t="s">
        <v>37</v>
      </c>
      <c r="D14" s="38">
        <v>9.7</v>
      </c>
      <c r="E14" s="16" t="s">
        <v>5</v>
      </c>
      <c r="F14" s="17">
        <f t="shared" si="0"/>
        <v>129</v>
      </c>
    </row>
    <row r="15" spans="1:6" ht="21.75" customHeight="1">
      <c r="A15" s="60"/>
      <c r="B15" s="174" t="s">
        <v>34</v>
      </c>
      <c r="C15" s="59"/>
      <c r="D15" s="38"/>
      <c r="E15" s="16" t="s">
        <v>5</v>
      </c>
      <c r="F15" s="17">
        <f t="shared" si="0"/>
        <v>0</v>
      </c>
    </row>
    <row r="16" spans="1:6" ht="21.75" customHeight="1">
      <c r="A16" s="60"/>
      <c r="B16" s="172" t="s">
        <v>44</v>
      </c>
      <c r="C16" s="57" t="s">
        <v>42</v>
      </c>
      <c r="D16" s="38">
        <v>8.6</v>
      </c>
      <c r="E16" s="16" t="s">
        <v>5</v>
      </c>
      <c r="F16" s="17">
        <f t="shared" si="0"/>
        <v>340</v>
      </c>
    </row>
    <row r="17" spans="1:6" ht="21.75" customHeight="1">
      <c r="A17" s="60"/>
      <c r="B17" s="172" t="s">
        <v>63</v>
      </c>
      <c r="C17" s="57" t="s">
        <v>42</v>
      </c>
      <c r="D17" s="38">
        <v>9.3</v>
      </c>
      <c r="E17" s="16" t="s">
        <v>5</v>
      </c>
      <c r="F17" s="17">
        <f t="shared" si="0"/>
        <v>196</v>
      </c>
    </row>
    <row r="18" spans="1:6" ht="21.75" customHeight="1">
      <c r="A18" s="60"/>
      <c r="B18" s="172" t="s">
        <v>45</v>
      </c>
      <c r="C18" s="57" t="s">
        <v>42</v>
      </c>
      <c r="D18" s="38">
        <v>9.5</v>
      </c>
      <c r="E18" s="16" t="s">
        <v>5</v>
      </c>
      <c r="F18" s="17">
        <f t="shared" si="0"/>
        <v>161</v>
      </c>
    </row>
    <row r="19" spans="1:6" ht="21.75" customHeight="1">
      <c r="A19" s="60"/>
      <c r="B19" s="172" t="s">
        <v>46</v>
      </c>
      <c r="C19" s="57" t="s">
        <v>42</v>
      </c>
      <c r="D19" s="38">
        <v>9.7</v>
      </c>
      <c r="E19" s="16" t="s">
        <v>5</v>
      </c>
      <c r="F19" s="17">
        <f t="shared" si="0"/>
        <v>129</v>
      </c>
    </row>
    <row r="20" spans="1:6" ht="21.75" customHeight="1">
      <c r="A20" s="60"/>
      <c r="B20" s="172" t="s">
        <v>47</v>
      </c>
      <c r="C20" s="57" t="s">
        <v>42</v>
      </c>
      <c r="D20" s="38">
        <v>9.1</v>
      </c>
      <c r="E20" s="16" t="s">
        <v>5</v>
      </c>
      <c r="F20" s="17">
        <f t="shared" si="0"/>
        <v>233</v>
      </c>
    </row>
    <row r="21" spans="1:6" ht="21.75" customHeight="1">
      <c r="A21" s="60"/>
      <c r="B21" s="174" t="s">
        <v>35</v>
      </c>
      <c r="C21" s="59"/>
      <c r="D21" s="38"/>
      <c r="E21" s="16" t="s">
        <v>5</v>
      </c>
      <c r="F21" s="17">
        <f t="shared" si="0"/>
        <v>0</v>
      </c>
    </row>
    <row r="22" spans="1:6" ht="21.75" customHeight="1">
      <c r="A22" s="60"/>
      <c r="B22" s="173" t="s">
        <v>52</v>
      </c>
      <c r="C22" s="59" t="s">
        <v>43</v>
      </c>
      <c r="D22" s="38">
        <v>8.4</v>
      </c>
      <c r="E22" s="16" t="s">
        <v>5</v>
      </c>
      <c r="F22" s="17">
        <f t="shared" si="0"/>
        <v>388</v>
      </c>
    </row>
    <row r="23" spans="1:15" ht="21.75" customHeight="1">
      <c r="A23" s="60"/>
      <c r="B23" s="173" t="s">
        <v>53</v>
      </c>
      <c r="C23" s="59" t="s">
        <v>43</v>
      </c>
      <c r="D23" s="38">
        <v>8.6</v>
      </c>
      <c r="E23" s="16" t="s">
        <v>5</v>
      </c>
      <c r="F23" s="17">
        <f t="shared" si="0"/>
        <v>340</v>
      </c>
      <c r="J23" s="175"/>
      <c r="K23" s="175"/>
      <c r="L23" s="175"/>
      <c r="M23" s="175"/>
      <c r="N23" s="175"/>
      <c r="O23" s="175"/>
    </row>
    <row r="24" spans="1:15" ht="21.75" customHeight="1">
      <c r="A24" s="13"/>
      <c r="B24" s="173" t="s">
        <v>54</v>
      </c>
      <c r="C24" s="59" t="s">
        <v>43</v>
      </c>
      <c r="D24" s="38">
        <v>9</v>
      </c>
      <c r="E24" s="16" t="s">
        <v>5</v>
      </c>
      <c r="F24" s="17">
        <f>IF(AND(6&lt;D24,D24&lt;11),INT(58.015*(11.26-D24)^1.81),0)</f>
        <v>253</v>
      </c>
      <c r="J24" s="175"/>
      <c r="K24" s="175"/>
      <c r="L24" s="175"/>
      <c r="M24" s="175"/>
      <c r="N24" s="175"/>
      <c r="O24" s="175"/>
    </row>
    <row r="25" spans="1:15" ht="21.75" customHeight="1">
      <c r="A25" s="13"/>
      <c r="B25" s="173" t="s">
        <v>55</v>
      </c>
      <c r="C25" s="59" t="s">
        <v>43</v>
      </c>
      <c r="D25" s="38">
        <v>8.7</v>
      </c>
      <c r="E25" s="16" t="s">
        <v>5</v>
      </c>
      <c r="F25" s="17">
        <f>IF(AND(6&lt;D25,D25&lt;11),INT(58.015*(11.26-D25)^1.81),0)</f>
        <v>318</v>
      </c>
      <c r="J25" s="175"/>
      <c r="K25" s="175"/>
      <c r="L25" s="175"/>
      <c r="M25" s="175"/>
      <c r="N25" s="175"/>
      <c r="O25" s="175"/>
    </row>
    <row r="26" spans="1:15" ht="21.75" customHeight="1">
      <c r="A26" s="21"/>
      <c r="B26" s="173" t="s">
        <v>56</v>
      </c>
      <c r="C26" s="59" t="s">
        <v>43</v>
      </c>
      <c r="D26" s="38">
        <v>8.6</v>
      </c>
      <c r="E26" s="16" t="s">
        <v>5</v>
      </c>
      <c r="F26" s="17">
        <f>IF(AND(6&lt;D26,D26&lt;11),INT(58.015*(11.26-D26)^1.81),0)</f>
        <v>340</v>
      </c>
      <c r="J26" s="175"/>
      <c r="K26" s="175"/>
      <c r="L26" s="175"/>
      <c r="M26" s="175"/>
      <c r="N26" s="175"/>
      <c r="O26" s="175"/>
    </row>
    <row r="27" spans="1:15" ht="21.75" customHeight="1">
      <c r="A27" s="13"/>
      <c r="B27" s="14" t="s">
        <v>36</v>
      </c>
      <c r="C27" s="20"/>
      <c r="D27" s="38"/>
      <c r="E27" s="16"/>
      <c r="F27" s="17"/>
      <c r="J27" s="175"/>
      <c r="K27" s="175"/>
      <c r="L27" s="175"/>
      <c r="M27" s="175"/>
      <c r="N27" s="175"/>
      <c r="O27" s="175"/>
    </row>
    <row r="28" spans="1:6" ht="21.75" customHeight="1">
      <c r="A28" s="13"/>
      <c r="B28" s="18"/>
      <c r="C28" s="59"/>
      <c r="D28" s="38"/>
      <c r="E28" s="16" t="s">
        <v>5</v>
      </c>
      <c r="F28" s="17">
        <f>IF(AND(6&lt;D28,D28&lt;11),INT(58.015*(11.26-D28)^1.81),0)</f>
        <v>0</v>
      </c>
    </row>
    <row r="29" spans="1:6" ht="21.75" customHeight="1">
      <c r="A29" s="13"/>
      <c r="B29" s="18"/>
      <c r="C29" s="59"/>
      <c r="D29" s="38"/>
      <c r="E29" s="16" t="s">
        <v>5</v>
      </c>
      <c r="F29" s="17">
        <f>IF(AND(6&lt;D29,D29&lt;11),INT(58.015*(11.26-D29)^1.81),0)</f>
        <v>0</v>
      </c>
    </row>
    <row r="30" spans="1:6" ht="21.75" customHeight="1">
      <c r="A30" s="13"/>
      <c r="B30" s="56"/>
      <c r="C30" s="59"/>
      <c r="D30" s="38"/>
      <c r="E30" s="16" t="s">
        <v>5</v>
      </c>
      <c r="F30" s="17">
        <f>IF(AND(6&lt;D30,D30&lt;11),INT(58.015*(11.26-D30)^1.81),0)</f>
        <v>0</v>
      </c>
    </row>
    <row r="31" spans="1:6" ht="21.75" customHeight="1">
      <c r="A31" s="13"/>
      <c r="B31" s="56"/>
      <c r="C31" s="59"/>
      <c r="D31" s="38"/>
      <c r="E31" s="16" t="s">
        <v>5</v>
      </c>
      <c r="F31" s="17">
        <f>IF(AND(6&lt;D31,D31&lt;11),INT(58.015*(11.26-D31)^1.81),0)</f>
        <v>0</v>
      </c>
    </row>
    <row r="32" spans="1:6" ht="21.75" customHeight="1" thickBot="1">
      <c r="A32" s="23"/>
      <c r="B32" s="56"/>
      <c r="C32" s="59"/>
      <c r="D32" s="39"/>
      <c r="E32" s="26" t="s">
        <v>5</v>
      </c>
      <c r="F32" s="17">
        <f>IF(AND(6&lt;D32,D32&lt;11),INT(58.015*(11.26-D32)^1.81),0)</f>
        <v>0</v>
      </c>
    </row>
    <row r="33" spans="1:6" s="1" customFormat="1" ht="21.75" customHeight="1" thickBot="1" thickTop="1">
      <c r="A33" s="5"/>
      <c r="B33" s="6" t="s">
        <v>0</v>
      </c>
      <c r="C33" s="5"/>
      <c r="D33" s="36"/>
      <c r="E33" s="7"/>
      <c r="F33" s="17"/>
    </row>
    <row r="34" spans="1:6" s="1" customFormat="1" ht="21.75" customHeight="1" thickTop="1">
      <c r="A34" s="27" t="s">
        <v>1</v>
      </c>
      <c r="B34" s="28" t="s">
        <v>2</v>
      </c>
      <c r="C34" s="29" t="s">
        <v>3</v>
      </c>
      <c r="D34" s="40" t="s">
        <v>4</v>
      </c>
      <c r="E34" s="30"/>
      <c r="F34" s="17"/>
    </row>
    <row r="35" spans="1:6" ht="21.75" customHeight="1">
      <c r="A35" s="13"/>
      <c r="B35" s="19" t="s">
        <v>19</v>
      </c>
      <c r="C35" s="20"/>
      <c r="D35" s="38"/>
      <c r="E35" s="16"/>
      <c r="F35" s="17"/>
    </row>
    <row r="36" spans="1:6" ht="21.75" customHeight="1">
      <c r="A36" s="13"/>
      <c r="B36" s="58"/>
      <c r="C36" s="57"/>
      <c r="D36" s="38"/>
      <c r="E36" s="16" t="s">
        <v>5</v>
      </c>
      <c r="F36" s="17">
        <f>IF(AND(6&lt;D36,D36&lt;11),INT(58.015*(11.26-D36)^1.81),0)</f>
        <v>0</v>
      </c>
    </row>
    <row r="37" spans="1:6" ht="21.75" customHeight="1">
      <c r="A37" s="13"/>
      <c r="B37" s="58"/>
      <c r="C37" s="57"/>
      <c r="D37" s="38"/>
      <c r="E37" s="16" t="s">
        <v>5</v>
      </c>
      <c r="F37" s="17">
        <f>IF(AND(6&lt;D37,D37&lt;11),INT(58.015*(11.26-D37)^1.81),0)</f>
        <v>0</v>
      </c>
    </row>
    <row r="38" spans="1:6" ht="21.75" customHeight="1">
      <c r="A38" s="13"/>
      <c r="B38" s="58"/>
      <c r="C38" s="57"/>
      <c r="D38" s="38"/>
      <c r="E38" s="16" t="s">
        <v>5</v>
      </c>
      <c r="F38" s="17">
        <f>IF(AND(6&lt;D38,D38&lt;11),INT(58.015*(11.26-D38)^1.81),0)</f>
        <v>0</v>
      </c>
    </row>
    <row r="39" spans="1:6" ht="21.75" customHeight="1">
      <c r="A39" s="13"/>
      <c r="B39" s="58"/>
      <c r="C39" s="57"/>
      <c r="D39" s="38"/>
      <c r="E39" s="16" t="s">
        <v>5</v>
      </c>
      <c r="F39" s="17">
        <f>IF(AND(6&lt;D39,D39&lt;11),INT(58.015*(11.26-D39)^1.81),0)</f>
        <v>0</v>
      </c>
    </row>
    <row r="40" spans="1:6" ht="21.75" customHeight="1">
      <c r="A40" s="13"/>
      <c r="B40" s="58"/>
      <c r="C40" s="57"/>
      <c r="D40" s="38"/>
      <c r="E40" s="16" t="s">
        <v>5</v>
      </c>
      <c r="F40" s="17">
        <f>IF(AND(6&lt;D40,D40&lt;11),INT(58.015*(11.26-D40)^1.81),0)</f>
        <v>0</v>
      </c>
    </row>
    <row r="41" spans="1:6" ht="21.75" customHeight="1">
      <c r="A41" s="13"/>
      <c r="B41" s="19" t="s">
        <v>20</v>
      </c>
      <c r="C41" s="20"/>
      <c r="D41" s="38"/>
      <c r="E41" s="16"/>
      <c r="F41" s="17"/>
    </row>
    <row r="42" spans="1:6" ht="21.75" customHeight="1">
      <c r="A42" s="165"/>
      <c r="B42" s="58"/>
      <c r="C42" s="57"/>
      <c r="D42" s="38"/>
      <c r="E42" s="16" t="s">
        <v>5</v>
      </c>
      <c r="F42" s="17">
        <f>IF(AND(6&lt;D42,D42&lt;11),INT(58.015*(11.26-D42)^1.81),0)</f>
        <v>0</v>
      </c>
    </row>
    <row r="43" spans="1:6" ht="21.75" customHeight="1">
      <c r="A43" s="165"/>
      <c r="B43" s="58"/>
      <c r="C43" s="57"/>
      <c r="D43" s="38"/>
      <c r="E43" s="16" t="s">
        <v>5</v>
      </c>
      <c r="F43" s="17">
        <f>IF(AND(6&lt;D43,D43&lt;11),INT(58.015*(11.26-D43)^1.81),0)</f>
        <v>0</v>
      </c>
    </row>
    <row r="44" spans="1:6" ht="21.75" customHeight="1">
      <c r="A44" s="13"/>
      <c r="B44" s="58"/>
      <c r="C44" s="57"/>
      <c r="D44" s="38"/>
      <c r="E44" s="16" t="s">
        <v>5</v>
      </c>
      <c r="F44" s="17">
        <f>IF(AND(6&lt;D44,D44&lt;11),INT(58.015*(11.26-D44)^1.81),0)</f>
        <v>0</v>
      </c>
    </row>
    <row r="45" spans="1:6" ht="21.75" customHeight="1">
      <c r="A45" s="13"/>
      <c r="B45" s="58"/>
      <c r="C45" s="57"/>
      <c r="D45" s="38"/>
      <c r="E45" s="16" t="s">
        <v>5</v>
      </c>
      <c r="F45" s="17">
        <f>IF(AND(6&lt;D45,D45&lt;11),INT(58.015*(11.26-D45)^1.81),0)</f>
        <v>0</v>
      </c>
    </row>
    <row r="46" spans="1:6" ht="21.75" customHeight="1">
      <c r="A46" s="13"/>
      <c r="B46" s="58"/>
      <c r="C46" s="57"/>
      <c r="D46" s="38"/>
      <c r="E46" s="16" t="s">
        <v>5</v>
      </c>
      <c r="F46" s="17">
        <f>IF(AND(6&lt;D46,D46&lt;11),INT(58.015*(11.26-D46)^1.81),0)</f>
        <v>0</v>
      </c>
    </row>
    <row r="47" spans="1:6" ht="21.75" customHeight="1">
      <c r="A47" s="13"/>
      <c r="B47" s="19" t="s">
        <v>21</v>
      </c>
      <c r="C47" s="20"/>
      <c r="D47" s="38"/>
      <c r="E47" s="16"/>
      <c r="F47" s="17"/>
    </row>
    <row r="48" spans="1:6" ht="21.75" customHeight="1">
      <c r="A48" s="13"/>
      <c r="B48" s="58"/>
      <c r="C48" s="59"/>
      <c r="D48" s="38"/>
      <c r="E48" s="16" t="s">
        <v>5</v>
      </c>
      <c r="F48" s="17">
        <f>IF(AND(6&lt;D48,D48&lt;11),INT(58.015*(11.26-D48)^1.81),0)</f>
        <v>0</v>
      </c>
    </row>
    <row r="49" spans="1:6" ht="21.75" customHeight="1">
      <c r="A49" s="13"/>
      <c r="B49" s="58"/>
      <c r="C49" s="59"/>
      <c r="D49" s="38"/>
      <c r="E49" s="16" t="s">
        <v>5</v>
      </c>
      <c r="F49" s="17">
        <f>IF(AND(6&lt;D49,D49&lt;11),INT(58.015*(11.26-D49)^1.81),0)</f>
        <v>0</v>
      </c>
    </row>
    <row r="50" spans="1:6" ht="21.75" customHeight="1">
      <c r="A50" s="13"/>
      <c r="B50" s="58"/>
      <c r="C50" s="59"/>
      <c r="D50" s="38"/>
      <c r="E50" s="16" t="s">
        <v>5</v>
      </c>
      <c r="F50" s="17">
        <f>IF(AND(6&lt;D50,D50&lt;11),INT(58.015*(11.26-D50)^1.81),0)</f>
        <v>0</v>
      </c>
    </row>
    <row r="51" spans="1:6" ht="21.75" customHeight="1">
      <c r="A51" s="13"/>
      <c r="B51" s="58"/>
      <c r="C51" s="59"/>
      <c r="D51" s="38"/>
      <c r="E51" s="16" t="s">
        <v>5</v>
      </c>
      <c r="F51" s="17">
        <f>IF(AND(6&lt;D51,D51&lt;11),INT(58.015*(11.26-D51)^1.81),0)</f>
        <v>0</v>
      </c>
    </row>
    <row r="52" spans="1:6" ht="21.75" customHeight="1" thickBot="1">
      <c r="A52" s="23"/>
      <c r="B52" s="58"/>
      <c r="C52" s="59"/>
      <c r="D52" s="39"/>
      <c r="E52" s="26" t="s">
        <v>5</v>
      </c>
      <c r="F52" s="17">
        <f>IF(AND(6&lt;D52,D52&lt;11),INT(58.015*(11.26-D52)^1.81),0)</f>
        <v>0</v>
      </c>
    </row>
    <row r="53" ht="13.5" thickTop="1"/>
  </sheetData>
  <sheetProtection/>
  <mergeCells count="5">
    <mergeCell ref="J27:O27"/>
    <mergeCell ref="J23:O23"/>
    <mergeCell ref="J24:O24"/>
    <mergeCell ref="J25:O25"/>
    <mergeCell ref="J26:O2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G55"/>
  <sheetViews>
    <sheetView zoomScalePageLayoutView="0" workbookViewId="0" topLeftCell="A8">
      <selection activeCell="D23" sqref="D23"/>
    </sheetView>
  </sheetViews>
  <sheetFormatPr defaultColWidth="9.00390625" defaultRowHeight="12.75"/>
  <cols>
    <col min="1" max="1" width="3.75390625" style="0" customWidth="1"/>
    <col min="2" max="2" width="29.625" style="0" customWidth="1"/>
    <col min="3" max="3" width="18.75390625" style="0" customWidth="1"/>
    <col min="4" max="4" width="13.25390625" style="4" customWidth="1"/>
    <col min="5" max="5" width="3.375" style="2" customWidth="1"/>
    <col min="6" max="6" width="5.75390625" style="0" customWidth="1"/>
    <col min="7" max="7" width="11.00390625" style="3" customWidth="1"/>
  </cols>
  <sheetData>
    <row r="1" spans="1:7" ht="18.75" customHeight="1" thickBot="1">
      <c r="A1" s="5"/>
      <c r="B1" s="142" t="s">
        <v>26</v>
      </c>
      <c r="C1" s="5"/>
      <c r="D1" s="32"/>
      <c r="E1" s="7"/>
      <c r="F1" s="8"/>
      <c r="G1" s="31"/>
    </row>
    <row r="2" spans="1:7" ht="24.75" customHeight="1" thickTop="1">
      <c r="A2" s="9" t="s">
        <v>1</v>
      </c>
      <c r="B2" s="10"/>
      <c r="C2" s="11" t="s">
        <v>3</v>
      </c>
      <c r="D2" s="33" t="s">
        <v>4</v>
      </c>
      <c r="E2" s="12"/>
      <c r="F2" s="8"/>
      <c r="G2" s="31" t="s">
        <v>6</v>
      </c>
    </row>
    <row r="3" spans="1:7" ht="24.75" customHeight="1">
      <c r="A3" s="61"/>
      <c r="B3" s="172" t="s">
        <v>57</v>
      </c>
      <c r="C3" s="57" t="s">
        <v>38</v>
      </c>
      <c r="D3" s="34">
        <v>0.0018090277777777777</v>
      </c>
      <c r="E3" s="16" t="s">
        <v>7</v>
      </c>
      <c r="F3" s="17">
        <f aca="true" t="shared" si="0" ref="F3:F11">IF(AND(100&lt;G3,G3&lt;235),INT(0.13279*(234.86-G3)^1.85),0)</f>
        <v>425</v>
      </c>
      <c r="G3" s="31">
        <f aca="true" t="shared" si="1" ref="G3:G26">D3*3600*24</f>
        <v>156.29999999999998</v>
      </c>
    </row>
    <row r="4" spans="1:7" ht="24.75" customHeight="1">
      <c r="A4" s="61"/>
      <c r="B4" s="172" t="s">
        <v>58</v>
      </c>
      <c r="C4" s="57" t="s">
        <v>38</v>
      </c>
      <c r="D4" s="34">
        <v>0.0021412037037037038</v>
      </c>
      <c r="E4" s="16" t="s">
        <v>7</v>
      </c>
      <c r="F4" s="17">
        <f t="shared" si="0"/>
        <v>183</v>
      </c>
      <c r="G4" s="31">
        <f t="shared" si="1"/>
        <v>185</v>
      </c>
    </row>
    <row r="5" spans="1:7" ht="24.75" customHeight="1">
      <c r="A5" s="61"/>
      <c r="B5" s="172" t="s">
        <v>59</v>
      </c>
      <c r="C5" s="57" t="s">
        <v>38</v>
      </c>
      <c r="D5" s="34">
        <v>0.001888888888888889</v>
      </c>
      <c r="E5" s="16" t="s">
        <v>7</v>
      </c>
      <c r="F5" s="17">
        <f t="shared" si="0"/>
        <v>359</v>
      </c>
      <c r="G5" s="31">
        <f t="shared" si="1"/>
        <v>163.2</v>
      </c>
    </row>
    <row r="6" spans="1:7" ht="24.75" customHeight="1">
      <c r="A6" s="61"/>
      <c r="B6" s="172" t="s">
        <v>60</v>
      </c>
      <c r="C6" s="57" t="s">
        <v>38</v>
      </c>
      <c r="D6" s="34">
        <v>0.002215277777777778</v>
      </c>
      <c r="E6" s="16" t="s">
        <v>7</v>
      </c>
      <c r="F6" s="17">
        <f t="shared" si="0"/>
        <v>142</v>
      </c>
      <c r="G6" s="31">
        <f t="shared" si="1"/>
        <v>191.4</v>
      </c>
    </row>
    <row r="7" spans="1:7" ht="24.75" customHeight="1">
      <c r="A7" s="61"/>
      <c r="B7" s="172" t="s">
        <v>61</v>
      </c>
      <c r="C7" s="57" t="s">
        <v>38</v>
      </c>
      <c r="D7" s="34">
        <v>0.0024270833333333336</v>
      </c>
      <c r="E7" s="16" t="s">
        <v>7</v>
      </c>
      <c r="F7" s="17">
        <f t="shared" si="0"/>
        <v>51</v>
      </c>
      <c r="G7" s="31">
        <f>D7*3600*24</f>
        <v>209.70000000000002</v>
      </c>
    </row>
    <row r="8" spans="1:7" ht="24.75" customHeight="1">
      <c r="A8" s="61"/>
      <c r="B8" s="18" t="s">
        <v>48</v>
      </c>
      <c r="C8" s="57" t="s">
        <v>37</v>
      </c>
      <c r="D8" s="34">
        <v>0.001775462962962963</v>
      </c>
      <c r="E8" s="16" t="s">
        <v>7</v>
      </c>
      <c r="F8" s="17">
        <f t="shared" si="0"/>
        <v>455</v>
      </c>
      <c r="G8" s="31">
        <f t="shared" si="1"/>
        <v>153.4</v>
      </c>
    </row>
    <row r="9" spans="1:7" ht="24.75" customHeight="1">
      <c r="A9" s="61"/>
      <c r="B9" s="18" t="s">
        <v>62</v>
      </c>
      <c r="C9" s="57" t="s">
        <v>37</v>
      </c>
      <c r="D9" s="34">
        <v>0.002203703703703704</v>
      </c>
      <c r="E9" s="16" t="s">
        <v>7</v>
      </c>
      <c r="F9" s="17">
        <f t="shared" si="0"/>
        <v>148</v>
      </c>
      <c r="G9" s="31">
        <f t="shared" si="1"/>
        <v>190.4</v>
      </c>
    </row>
    <row r="10" spans="1:7" ht="24.75" customHeight="1">
      <c r="A10" s="61"/>
      <c r="B10" s="18" t="s">
        <v>49</v>
      </c>
      <c r="C10" s="57" t="s">
        <v>37</v>
      </c>
      <c r="D10" s="34">
        <v>0.002185185185185185</v>
      </c>
      <c r="E10" s="16" t="s">
        <v>7</v>
      </c>
      <c r="F10" s="17">
        <f t="shared" si="0"/>
        <v>158</v>
      </c>
      <c r="G10" s="31">
        <f t="shared" si="1"/>
        <v>188.79999999999998</v>
      </c>
    </row>
    <row r="11" spans="1:7" ht="24.75" customHeight="1">
      <c r="A11" s="61"/>
      <c r="B11" s="18" t="s">
        <v>50</v>
      </c>
      <c r="C11" s="57" t="s">
        <v>37</v>
      </c>
      <c r="D11" s="34">
        <v>0.001935185185185185</v>
      </c>
      <c r="E11" s="16" t="s">
        <v>7</v>
      </c>
      <c r="F11" s="17">
        <f t="shared" si="0"/>
        <v>323</v>
      </c>
      <c r="G11" s="31">
        <f t="shared" si="1"/>
        <v>167.2</v>
      </c>
    </row>
    <row r="12" spans="1:7" ht="24.75" customHeight="1">
      <c r="A12" s="61"/>
      <c r="B12" s="18" t="s">
        <v>51</v>
      </c>
      <c r="C12" s="57" t="s">
        <v>37</v>
      </c>
      <c r="D12" s="34">
        <v>0</v>
      </c>
      <c r="E12" s="16" t="s">
        <v>7</v>
      </c>
      <c r="F12" s="17">
        <f aca="true" t="shared" si="2" ref="F12:F26">IF(AND(100&lt;G12,G12&lt;235),INT(0.13279*(234.86-G12)^1.85),0)</f>
        <v>0</v>
      </c>
      <c r="G12" s="31">
        <f t="shared" si="1"/>
        <v>0</v>
      </c>
    </row>
    <row r="13" spans="1:7" ht="24.75" customHeight="1">
      <c r="A13" s="61"/>
      <c r="B13" s="172" t="s">
        <v>44</v>
      </c>
      <c r="C13" s="57" t="s">
        <v>42</v>
      </c>
      <c r="D13" s="34">
        <v>0.001957175925925926</v>
      </c>
      <c r="E13" s="16" t="s">
        <v>7</v>
      </c>
      <c r="F13" s="17">
        <f t="shared" si="2"/>
        <v>306</v>
      </c>
      <c r="G13" s="31">
        <f t="shared" si="1"/>
        <v>169.1</v>
      </c>
    </row>
    <row r="14" spans="1:7" ht="24.75" customHeight="1">
      <c r="A14" s="61"/>
      <c r="B14" s="172" t="s">
        <v>63</v>
      </c>
      <c r="C14" s="57" t="s">
        <v>42</v>
      </c>
      <c r="D14" s="34">
        <v>0.0022511574074074074</v>
      </c>
      <c r="E14" s="16" t="s">
        <v>7</v>
      </c>
      <c r="F14" s="17">
        <f t="shared" si="2"/>
        <v>124</v>
      </c>
      <c r="G14" s="31">
        <f t="shared" si="1"/>
        <v>194.5</v>
      </c>
    </row>
    <row r="15" spans="1:7" ht="24.75" customHeight="1">
      <c r="A15" s="61"/>
      <c r="B15" s="172" t="s">
        <v>45</v>
      </c>
      <c r="C15" s="57" t="s">
        <v>42</v>
      </c>
      <c r="D15" s="34">
        <v>0.002181712962962963</v>
      </c>
      <c r="E15" s="16" t="s">
        <v>7</v>
      </c>
      <c r="F15" s="17">
        <f t="shared" si="2"/>
        <v>160</v>
      </c>
      <c r="G15" s="31">
        <f t="shared" si="1"/>
        <v>188.5</v>
      </c>
    </row>
    <row r="16" spans="1:7" ht="24.75" customHeight="1">
      <c r="A16" s="61"/>
      <c r="B16" s="172" t="s">
        <v>46</v>
      </c>
      <c r="C16" s="57" t="s">
        <v>42</v>
      </c>
      <c r="D16" s="34">
        <v>0.002010416666666667</v>
      </c>
      <c r="E16" s="16" t="s">
        <v>7</v>
      </c>
      <c r="F16" s="17">
        <f t="shared" si="2"/>
        <v>267</v>
      </c>
      <c r="G16" s="31">
        <f t="shared" si="1"/>
        <v>173.70000000000002</v>
      </c>
    </row>
    <row r="17" spans="1:7" ht="24.75" customHeight="1">
      <c r="A17" s="61"/>
      <c r="B17" s="172" t="s">
        <v>47</v>
      </c>
      <c r="C17" s="57" t="s">
        <v>42</v>
      </c>
      <c r="D17" s="34">
        <v>0.0020752314814814813</v>
      </c>
      <c r="E17" s="16" t="s">
        <v>7</v>
      </c>
      <c r="F17" s="17">
        <f t="shared" si="2"/>
        <v>224</v>
      </c>
      <c r="G17" s="31">
        <f t="shared" si="1"/>
        <v>179.29999999999998</v>
      </c>
    </row>
    <row r="18" spans="1:7" ht="24.75" customHeight="1">
      <c r="A18" s="61"/>
      <c r="B18" s="173" t="s">
        <v>52</v>
      </c>
      <c r="C18" s="59" t="s">
        <v>43</v>
      </c>
      <c r="D18" s="34">
        <v>0.001769675925925926</v>
      </c>
      <c r="E18" s="16" t="s">
        <v>7</v>
      </c>
      <c r="F18" s="17">
        <f t="shared" si="2"/>
        <v>460</v>
      </c>
      <c r="G18" s="31">
        <f t="shared" si="1"/>
        <v>152.9</v>
      </c>
    </row>
    <row r="19" spans="1:7" ht="24.75" customHeight="1">
      <c r="A19" s="61"/>
      <c r="B19" s="173" t="s">
        <v>53</v>
      </c>
      <c r="C19" s="59" t="s">
        <v>43</v>
      </c>
      <c r="D19" s="34">
        <v>0.001837962962962963</v>
      </c>
      <c r="E19" s="16" t="s">
        <v>7</v>
      </c>
      <c r="F19" s="17">
        <f t="shared" si="2"/>
        <v>401</v>
      </c>
      <c r="G19" s="31">
        <f t="shared" si="1"/>
        <v>158.79999999999998</v>
      </c>
    </row>
    <row r="20" spans="1:7" ht="24.75" customHeight="1">
      <c r="A20" s="61"/>
      <c r="B20" s="173" t="s">
        <v>54</v>
      </c>
      <c r="C20" s="59" t="s">
        <v>43</v>
      </c>
      <c r="D20" s="34">
        <v>0.0021377314814814813</v>
      </c>
      <c r="E20" s="16" t="s">
        <v>7</v>
      </c>
      <c r="F20" s="17">
        <f t="shared" si="2"/>
        <v>185</v>
      </c>
      <c r="G20" s="31">
        <f t="shared" si="1"/>
        <v>184.7</v>
      </c>
    </row>
    <row r="21" spans="1:7" ht="24.75" customHeight="1">
      <c r="A21" s="61"/>
      <c r="B21" s="173" t="s">
        <v>55</v>
      </c>
      <c r="C21" s="59" t="s">
        <v>43</v>
      </c>
      <c r="D21" s="34">
        <v>0.0019131944444444446</v>
      </c>
      <c r="E21" s="16" t="s">
        <v>7</v>
      </c>
      <c r="F21" s="17">
        <f t="shared" si="2"/>
        <v>340</v>
      </c>
      <c r="G21" s="31">
        <f t="shared" si="1"/>
        <v>165.3</v>
      </c>
    </row>
    <row r="22" spans="1:7" ht="24.75" customHeight="1">
      <c r="A22" s="61"/>
      <c r="B22" s="173" t="s">
        <v>56</v>
      </c>
      <c r="C22" s="59" t="s">
        <v>43</v>
      </c>
      <c r="D22" s="34">
        <v>0.001986111111111111</v>
      </c>
      <c r="E22" s="16" t="s">
        <v>7</v>
      </c>
      <c r="F22" s="17">
        <f t="shared" si="2"/>
        <v>285</v>
      </c>
      <c r="G22" s="31">
        <f t="shared" si="1"/>
        <v>171.59999999999997</v>
      </c>
    </row>
    <row r="23" spans="1:7" ht="24.75" customHeight="1">
      <c r="A23" s="13"/>
      <c r="B23" s="18"/>
      <c r="C23" s="59"/>
      <c r="D23" s="34"/>
      <c r="E23" s="16" t="s">
        <v>7</v>
      </c>
      <c r="F23" s="17">
        <f t="shared" si="2"/>
        <v>0</v>
      </c>
      <c r="G23" s="31">
        <f t="shared" si="1"/>
        <v>0</v>
      </c>
    </row>
    <row r="24" spans="1:7" ht="24.75" customHeight="1">
      <c r="A24" s="13"/>
      <c r="B24" s="18"/>
      <c r="C24" s="59"/>
      <c r="D24" s="34"/>
      <c r="E24" s="16" t="s">
        <v>7</v>
      </c>
      <c r="F24" s="17">
        <f t="shared" si="2"/>
        <v>0</v>
      </c>
      <c r="G24" s="31">
        <f t="shared" si="1"/>
        <v>0</v>
      </c>
    </row>
    <row r="25" spans="1:7" ht="24.75" customHeight="1">
      <c r="A25" s="13"/>
      <c r="B25" s="56"/>
      <c r="C25" s="59"/>
      <c r="D25" s="34"/>
      <c r="E25" s="16" t="s">
        <v>7</v>
      </c>
      <c r="F25" s="17">
        <f t="shared" si="2"/>
        <v>0</v>
      </c>
      <c r="G25" s="31">
        <f t="shared" si="1"/>
        <v>0</v>
      </c>
    </row>
    <row r="26" spans="1:7" ht="24.75" customHeight="1" thickBot="1">
      <c r="A26" s="23"/>
      <c r="B26" s="56"/>
      <c r="C26" s="59"/>
      <c r="D26" s="156"/>
      <c r="E26" s="22" t="s">
        <v>7</v>
      </c>
      <c r="F26" s="17">
        <f t="shared" si="2"/>
        <v>0</v>
      </c>
      <c r="G26" s="31">
        <f t="shared" si="1"/>
        <v>0</v>
      </c>
    </row>
    <row r="27" spans="1:7" ht="24.75" customHeight="1" thickBot="1" thickTop="1">
      <c r="A27" s="23"/>
      <c r="B27" s="56"/>
      <c r="C27" s="59"/>
      <c r="D27" s="157"/>
      <c r="E27" s="158" t="s">
        <v>7</v>
      </c>
      <c r="F27" s="17">
        <f>IF(AND(100&lt;G27,G27&lt;235),INT(0.13279*(234.86-G27)^1.85),0)</f>
        <v>0</v>
      </c>
      <c r="G27" s="31">
        <f>D27*3600*24</f>
        <v>0</v>
      </c>
    </row>
    <row r="28" spans="1:7" ht="24.75" customHeight="1" thickTop="1">
      <c r="A28" s="5"/>
      <c r="B28" s="5"/>
      <c r="C28" s="5"/>
      <c r="D28" s="32"/>
      <c r="E28" s="7"/>
      <c r="F28" s="17"/>
      <c r="G28" s="31"/>
    </row>
    <row r="29" spans="1:7" ht="24.75" customHeight="1">
      <c r="A29" s="5"/>
      <c r="B29" s="5"/>
      <c r="C29" s="5"/>
      <c r="D29" s="32"/>
      <c r="E29" s="7"/>
      <c r="F29" s="17"/>
      <c r="G29" s="31"/>
    </row>
    <row r="30" spans="1:7" ht="18.75" customHeight="1" thickBot="1">
      <c r="A30" s="5"/>
      <c r="B30" s="6" t="s">
        <v>24</v>
      </c>
      <c r="C30" s="5"/>
      <c r="D30" s="32"/>
      <c r="E30" s="7"/>
      <c r="F30" s="17"/>
      <c r="G30" s="31"/>
    </row>
    <row r="31" spans="1:7" ht="24.75" customHeight="1" thickTop="1">
      <c r="A31" s="9" t="s">
        <v>1</v>
      </c>
      <c r="B31" s="10"/>
      <c r="C31" s="11" t="s">
        <v>3</v>
      </c>
      <c r="D31" s="33" t="s">
        <v>4</v>
      </c>
      <c r="E31" s="12"/>
      <c r="F31" s="17"/>
      <c r="G31" s="31" t="s">
        <v>6</v>
      </c>
    </row>
    <row r="32" spans="1:7" ht="24.75" customHeight="1">
      <c r="A32" s="13"/>
      <c r="B32" s="58"/>
      <c r="C32" s="57"/>
      <c r="D32" s="34"/>
      <c r="E32" s="16" t="s">
        <v>7</v>
      </c>
      <c r="F32" s="17">
        <f aca="true" t="shared" si="3" ref="F32:F55">IF(AND(100&lt;G32,G32&lt;235),INT(0.13279*(234.86-G32)^1.85),0)</f>
        <v>0</v>
      </c>
      <c r="G32" s="31">
        <f aca="true" t="shared" si="4" ref="G32:G55">D32*3600*24</f>
        <v>0</v>
      </c>
    </row>
    <row r="33" spans="1:7" ht="24.75" customHeight="1">
      <c r="A33" s="13"/>
      <c r="B33" s="58"/>
      <c r="C33" s="57"/>
      <c r="D33" s="34"/>
      <c r="E33" s="16" t="s">
        <v>7</v>
      </c>
      <c r="F33" s="17">
        <f t="shared" si="3"/>
        <v>0</v>
      </c>
      <c r="G33" s="31">
        <f t="shared" si="4"/>
        <v>0</v>
      </c>
    </row>
    <row r="34" spans="1:7" ht="24.75" customHeight="1">
      <c r="A34" s="13"/>
      <c r="B34" s="58"/>
      <c r="C34" s="57"/>
      <c r="D34" s="34"/>
      <c r="E34" s="16" t="s">
        <v>7</v>
      </c>
      <c r="F34" s="17">
        <f t="shared" si="3"/>
        <v>0</v>
      </c>
      <c r="G34" s="31">
        <f t="shared" si="4"/>
        <v>0</v>
      </c>
    </row>
    <row r="35" spans="1:7" ht="24.75" customHeight="1">
      <c r="A35" s="13"/>
      <c r="B35" s="58"/>
      <c r="C35" s="57"/>
      <c r="D35" s="34"/>
      <c r="E35" s="16" t="s">
        <v>7</v>
      </c>
      <c r="F35" s="17">
        <f t="shared" si="3"/>
        <v>0</v>
      </c>
      <c r="G35" s="31">
        <f t="shared" si="4"/>
        <v>0</v>
      </c>
    </row>
    <row r="36" spans="1:7" ht="24.75" customHeight="1">
      <c r="A36" s="13"/>
      <c r="B36" s="58"/>
      <c r="C36" s="57"/>
      <c r="D36" s="34"/>
      <c r="E36" s="16" t="s">
        <v>7</v>
      </c>
      <c r="F36" s="17">
        <f t="shared" si="3"/>
        <v>0</v>
      </c>
      <c r="G36" s="31">
        <f t="shared" si="4"/>
        <v>0</v>
      </c>
    </row>
    <row r="37" spans="1:7" ht="24.75" customHeight="1">
      <c r="A37" s="165"/>
      <c r="B37" s="58"/>
      <c r="C37" s="57"/>
      <c r="D37" s="34"/>
      <c r="E37" s="16" t="s">
        <v>7</v>
      </c>
      <c r="F37" s="17">
        <f t="shared" si="3"/>
        <v>0</v>
      </c>
      <c r="G37" s="31">
        <f t="shared" si="4"/>
        <v>0</v>
      </c>
    </row>
    <row r="38" spans="1:7" ht="24.75" customHeight="1">
      <c r="A38" s="165"/>
      <c r="B38" s="58"/>
      <c r="C38" s="57"/>
      <c r="D38" s="34"/>
      <c r="E38" s="16" t="s">
        <v>7</v>
      </c>
      <c r="F38" s="17">
        <f t="shared" si="3"/>
        <v>0</v>
      </c>
      <c r="G38" s="31">
        <f t="shared" si="4"/>
        <v>0</v>
      </c>
    </row>
    <row r="39" spans="1:7" ht="24.75" customHeight="1">
      <c r="A39" s="13"/>
      <c r="B39" s="58"/>
      <c r="C39" s="57"/>
      <c r="D39" s="34"/>
      <c r="E39" s="16" t="s">
        <v>7</v>
      </c>
      <c r="F39" s="17">
        <f t="shared" si="3"/>
        <v>0</v>
      </c>
      <c r="G39" s="31">
        <f t="shared" si="4"/>
        <v>0</v>
      </c>
    </row>
    <row r="40" spans="1:7" ht="24.75" customHeight="1">
      <c r="A40" s="13"/>
      <c r="B40" s="58"/>
      <c r="C40" s="57"/>
      <c r="D40" s="34"/>
      <c r="E40" s="16" t="s">
        <v>7</v>
      </c>
      <c r="F40" s="17">
        <f t="shared" si="3"/>
        <v>0</v>
      </c>
      <c r="G40" s="31">
        <f t="shared" si="4"/>
        <v>0</v>
      </c>
    </row>
    <row r="41" spans="1:7" ht="24.75" customHeight="1">
      <c r="A41" s="13"/>
      <c r="B41" s="58"/>
      <c r="C41" s="57"/>
      <c r="D41" s="34"/>
      <c r="E41" s="16" t="s">
        <v>7</v>
      </c>
      <c r="F41" s="17">
        <f t="shared" si="3"/>
        <v>0</v>
      </c>
      <c r="G41" s="31">
        <f t="shared" si="4"/>
        <v>0</v>
      </c>
    </row>
    <row r="42" spans="1:7" ht="24.75" customHeight="1">
      <c r="A42" s="13"/>
      <c r="B42" s="58"/>
      <c r="C42" s="59"/>
      <c r="D42" s="34"/>
      <c r="E42" s="16" t="s">
        <v>7</v>
      </c>
      <c r="F42" s="17">
        <f t="shared" si="3"/>
        <v>0</v>
      </c>
      <c r="G42" s="31">
        <f t="shared" si="4"/>
        <v>0</v>
      </c>
    </row>
    <row r="43" spans="1:7" ht="24.75" customHeight="1">
      <c r="A43" s="13"/>
      <c r="B43" s="58"/>
      <c r="C43" s="59"/>
      <c r="D43" s="34"/>
      <c r="E43" s="16" t="s">
        <v>7</v>
      </c>
      <c r="F43" s="17">
        <f t="shared" si="3"/>
        <v>0</v>
      </c>
      <c r="G43" s="31">
        <f t="shared" si="4"/>
        <v>0</v>
      </c>
    </row>
    <row r="44" spans="1:7" ht="24.75" customHeight="1">
      <c r="A44" s="13"/>
      <c r="B44" s="58"/>
      <c r="C44" s="59"/>
      <c r="D44" s="34"/>
      <c r="E44" s="16" t="s">
        <v>7</v>
      </c>
      <c r="F44" s="17">
        <f t="shared" si="3"/>
        <v>0</v>
      </c>
      <c r="G44" s="31">
        <f t="shared" si="4"/>
        <v>0</v>
      </c>
    </row>
    <row r="45" spans="1:7" ht="24.75" customHeight="1">
      <c r="A45" s="13"/>
      <c r="B45" s="58"/>
      <c r="C45" s="59"/>
      <c r="D45" s="34"/>
      <c r="E45" s="16" t="s">
        <v>7</v>
      </c>
      <c r="F45" s="17">
        <f t="shared" si="3"/>
        <v>0</v>
      </c>
      <c r="G45" s="31">
        <f t="shared" si="4"/>
        <v>0</v>
      </c>
    </row>
    <row r="46" spans="1:7" ht="24.75" customHeight="1">
      <c r="A46" s="13"/>
      <c r="B46" s="58"/>
      <c r="C46" s="59"/>
      <c r="D46" s="34"/>
      <c r="E46" s="16" t="s">
        <v>7</v>
      </c>
      <c r="F46" s="17">
        <f t="shared" si="3"/>
        <v>0</v>
      </c>
      <c r="G46" s="31">
        <f t="shared" si="4"/>
        <v>0</v>
      </c>
    </row>
    <row r="47" spans="1:7" ht="24.75" customHeight="1">
      <c r="A47" s="13"/>
      <c r="B47" s="18">
        <f>celkem!K36</f>
        <v>0</v>
      </c>
      <c r="C47" s="18">
        <f>celkem!I36</f>
        <v>0</v>
      </c>
      <c r="D47" s="34"/>
      <c r="E47" s="16" t="s">
        <v>7</v>
      </c>
      <c r="F47" s="17">
        <f t="shared" si="3"/>
        <v>0</v>
      </c>
      <c r="G47" s="31">
        <f t="shared" si="4"/>
        <v>0</v>
      </c>
    </row>
    <row r="48" spans="1:7" ht="24.75" customHeight="1">
      <c r="A48" s="13"/>
      <c r="B48" s="18">
        <f>celkem!K37</f>
        <v>0</v>
      </c>
      <c r="C48" s="18">
        <f>celkem!I37</f>
        <v>0</v>
      </c>
      <c r="D48" s="34"/>
      <c r="E48" s="16" t="s">
        <v>7</v>
      </c>
      <c r="F48" s="17">
        <f t="shared" si="3"/>
        <v>0</v>
      </c>
      <c r="G48" s="31">
        <f t="shared" si="4"/>
        <v>0</v>
      </c>
    </row>
    <row r="49" spans="1:7" ht="24.75" customHeight="1">
      <c r="A49" s="13"/>
      <c r="B49" s="18">
        <f>celkem!K38</f>
        <v>0</v>
      </c>
      <c r="C49" s="18">
        <f>celkem!I38</f>
        <v>0</v>
      </c>
      <c r="D49" s="34"/>
      <c r="E49" s="16" t="s">
        <v>7</v>
      </c>
      <c r="F49" s="17">
        <f t="shared" si="3"/>
        <v>0</v>
      </c>
      <c r="G49" s="31">
        <f t="shared" si="4"/>
        <v>0</v>
      </c>
    </row>
    <row r="50" spans="1:7" ht="24.75" customHeight="1">
      <c r="A50" s="13"/>
      <c r="B50" s="18">
        <f>celkem!K42</f>
        <v>0</v>
      </c>
      <c r="C50" s="18">
        <f>celkem!I42</f>
        <v>0</v>
      </c>
      <c r="D50" s="34"/>
      <c r="E50" s="16" t="s">
        <v>7</v>
      </c>
      <c r="F50" s="17">
        <f t="shared" si="3"/>
        <v>0</v>
      </c>
      <c r="G50" s="31">
        <f t="shared" si="4"/>
        <v>0</v>
      </c>
    </row>
    <row r="51" spans="1:7" ht="24.75" customHeight="1">
      <c r="A51" s="13"/>
      <c r="B51" s="18">
        <f>celkem!K43</f>
        <v>0</v>
      </c>
      <c r="C51" s="18">
        <f>celkem!I43</f>
        <v>0</v>
      </c>
      <c r="D51" s="34"/>
      <c r="E51" s="16" t="s">
        <v>7</v>
      </c>
      <c r="F51" s="17">
        <f t="shared" si="3"/>
        <v>0</v>
      </c>
      <c r="G51" s="31">
        <f t="shared" si="4"/>
        <v>0</v>
      </c>
    </row>
    <row r="52" spans="1:7" ht="24.75" customHeight="1">
      <c r="A52" s="13"/>
      <c r="B52" s="18">
        <f>celkem!K44</f>
        <v>0</v>
      </c>
      <c r="C52" s="18">
        <f>celkem!I44</f>
        <v>0</v>
      </c>
      <c r="D52" s="34"/>
      <c r="E52" s="16" t="s">
        <v>7</v>
      </c>
      <c r="F52" s="17">
        <f t="shared" si="3"/>
        <v>0</v>
      </c>
      <c r="G52" s="31">
        <f t="shared" si="4"/>
        <v>0</v>
      </c>
    </row>
    <row r="53" spans="1:7" ht="24.75" customHeight="1">
      <c r="A53" s="13"/>
      <c r="B53" s="18">
        <f>celkem!K48</f>
        <v>0</v>
      </c>
      <c r="C53" s="18">
        <f>celkem!I48</f>
        <v>0</v>
      </c>
      <c r="D53" s="34"/>
      <c r="E53" s="16" t="s">
        <v>7</v>
      </c>
      <c r="F53" s="17">
        <f t="shared" si="3"/>
        <v>0</v>
      </c>
      <c r="G53" s="31">
        <f t="shared" si="4"/>
        <v>0</v>
      </c>
    </row>
    <row r="54" spans="1:7" ht="24.75" customHeight="1">
      <c r="A54" s="13"/>
      <c r="B54" s="18">
        <f>celkem!K49</f>
        <v>0</v>
      </c>
      <c r="C54" s="18">
        <f>celkem!I49</f>
        <v>0</v>
      </c>
      <c r="D54" s="34"/>
      <c r="E54" s="16" t="s">
        <v>7</v>
      </c>
      <c r="F54" s="17">
        <f t="shared" si="3"/>
        <v>0</v>
      </c>
      <c r="G54" s="31">
        <f t="shared" si="4"/>
        <v>0</v>
      </c>
    </row>
    <row r="55" spans="1:7" ht="24.75" customHeight="1" thickBot="1">
      <c r="A55" s="23"/>
      <c r="B55" s="24">
        <f>celkem!K50</f>
        <v>0</v>
      </c>
      <c r="C55" s="24">
        <f>celkem!I50</f>
        <v>0</v>
      </c>
      <c r="D55" s="35"/>
      <c r="E55" s="26" t="s">
        <v>7</v>
      </c>
      <c r="F55" s="17">
        <f t="shared" si="3"/>
        <v>0</v>
      </c>
      <c r="G55" s="31">
        <f t="shared" si="4"/>
        <v>0</v>
      </c>
    </row>
    <row r="56" ht="13.5" thickTop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69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3.75390625" style="0" customWidth="1"/>
    <col min="2" max="2" width="23.75390625" style="0" customWidth="1"/>
    <col min="3" max="3" width="14.75390625" style="0" customWidth="1"/>
    <col min="4" max="6" width="12.75390625" style="0" customWidth="1"/>
    <col min="7" max="7" width="6.75390625" style="0" hidden="1" customWidth="1"/>
    <col min="8" max="8" width="9.875" style="45" customWidth="1"/>
    <col min="9" max="9" width="3.625" style="2" customWidth="1"/>
    <col min="10" max="10" width="5.75390625" style="0" customWidth="1"/>
  </cols>
  <sheetData>
    <row r="1" spans="1:10" ht="18.75" customHeight="1" thickBot="1">
      <c r="A1" s="8"/>
      <c r="B1" s="142" t="s">
        <v>27</v>
      </c>
      <c r="C1" s="8"/>
      <c r="D1" s="8"/>
      <c r="E1" s="8"/>
      <c r="F1" s="8"/>
      <c r="G1" s="8"/>
      <c r="I1" s="42"/>
      <c r="J1" s="8"/>
    </row>
    <row r="2" spans="1:10" ht="24.75" customHeight="1" thickTop="1">
      <c r="A2" s="9" t="s">
        <v>1</v>
      </c>
      <c r="B2" s="10" t="s">
        <v>2</v>
      </c>
      <c r="C2" s="10" t="s">
        <v>3</v>
      </c>
      <c r="D2" s="169" t="s">
        <v>8</v>
      </c>
      <c r="E2" s="169" t="s">
        <v>9</v>
      </c>
      <c r="F2" s="169" t="s">
        <v>10</v>
      </c>
      <c r="G2" s="44" t="s">
        <v>11</v>
      </c>
      <c r="H2" s="46" t="s">
        <v>4</v>
      </c>
      <c r="I2" s="12"/>
      <c r="J2" s="8"/>
    </row>
    <row r="3" spans="1:10" ht="24.75" customHeight="1">
      <c r="A3" s="61"/>
      <c r="B3" s="172" t="s">
        <v>44</v>
      </c>
      <c r="C3" s="57" t="s">
        <v>42</v>
      </c>
      <c r="D3" s="18"/>
      <c r="E3" s="18"/>
      <c r="F3" s="18"/>
      <c r="G3" s="20"/>
      <c r="H3" s="47">
        <v>421</v>
      </c>
      <c r="I3" s="16" t="s">
        <v>12</v>
      </c>
      <c r="J3" s="17">
        <f>IF(AND(220&lt;H3,H3&lt;900),INT(0.143547*(H3-220)^1.4),0)</f>
        <v>240</v>
      </c>
    </row>
    <row r="4" spans="1:10" ht="24.75" customHeight="1">
      <c r="A4" s="61"/>
      <c r="B4" s="172" t="s">
        <v>63</v>
      </c>
      <c r="C4" s="57" t="s">
        <v>42</v>
      </c>
      <c r="D4" s="18"/>
      <c r="E4" s="18"/>
      <c r="F4" s="18"/>
      <c r="G4" s="20"/>
      <c r="H4" s="47">
        <v>419</v>
      </c>
      <c r="I4" s="16" t="s">
        <v>12</v>
      </c>
      <c r="J4" s="17">
        <f aca="true" t="shared" si="0" ref="J4:J26">IF(AND(220&lt;H4,H4&lt;900),INT(0.143547*(H4-220)^1.4),0)</f>
        <v>237</v>
      </c>
    </row>
    <row r="5" spans="1:10" ht="24.75" customHeight="1">
      <c r="A5" s="61"/>
      <c r="B5" s="172" t="s">
        <v>47</v>
      </c>
      <c r="C5" s="57" t="s">
        <v>42</v>
      </c>
      <c r="D5" s="18"/>
      <c r="E5" s="18"/>
      <c r="F5" s="18"/>
      <c r="G5" s="20"/>
      <c r="H5" s="47">
        <v>423</v>
      </c>
      <c r="I5" s="16" t="s">
        <v>12</v>
      </c>
      <c r="J5" s="17">
        <f t="shared" si="0"/>
        <v>244</v>
      </c>
    </row>
    <row r="6" spans="1:10" ht="24.75" customHeight="1">
      <c r="A6" s="61"/>
      <c r="B6" s="18" t="s">
        <v>48</v>
      </c>
      <c r="C6" s="57" t="s">
        <v>37</v>
      </c>
      <c r="D6" s="18"/>
      <c r="E6" s="18"/>
      <c r="F6" s="18"/>
      <c r="G6" s="20"/>
      <c r="H6" s="47">
        <v>459</v>
      </c>
      <c r="I6" s="16" t="s">
        <v>12</v>
      </c>
      <c r="J6" s="17">
        <f t="shared" si="0"/>
        <v>306</v>
      </c>
    </row>
    <row r="7" spans="1:10" ht="24.75" customHeight="1">
      <c r="A7" s="61"/>
      <c r="B7" s="18" t="s">
        <v>49</v>
      </c>
      <c r="C7" s="57" t="s">
        <v>37</v>
      </c>
      <c r="D7" s="18"/>
      <c r="E7" s="18"/>
      <c r="F7" s="18"/>
      <c r="G7" s="20"/>
      <c r="H7" s="47">
        <v>437</v>
      </c>
      <c r="I7" s="16" t="s">
        <v>12</v>
      </c>
      <c r="J7" s="17">
        <f t="shared" si="0"/>
        <v>267</v>
      </c>
    </row>
    <row r="8" spans="1:10" ht="24.75" customHeight="1">
      <c r="A8" s="61"/>
      <c r="B8" s="173" t="s">
        <v>55</v>
      </c>
      <c r="C8" s="59" t="s">
        <v>43</v>
      </c>
      <c r="D8" s="18"/>
      <c r="E8" s="18"/>
      <c r="F8" s="18"/>
      <c r="G8" s="20"/>
      <c r="H8" s="47">
        <v>447</v>
      </c>
      <c r="I8" s="16" t="s">
        <v>12</v>
      </c>
      <c r="J8" s="17">
        <f t="shared" si="0"/>
        <v>285</v>
      </c>
    </row>
    <row r="9" spans="1:10" ht="24.75" customHeight="1">
      <c r="A9" s="61"/>
      <c r="B9" s="173" t="s">
        <v>56</v>
      </c>
      <c r="C9" s="59" t="s">
        <v>43</v>
      </c>
      <c r="D9" s="18"/>
      <c r="E9" s="18"/>
      <c r="F9" s="18"/>
      <c r="G9" s="20"/>
      <c r="H9" s="47">
        <v>425</v>
      </c>
      <c r="I9" s="16" t="s">
        <v>12</v>
      </c>
      <c r="J9" s="17">
        <f t="shared" si="0"/>
        <v>247</v>
      </c>
    </row>
    <row r="10" spans="1:10" ht="24.75" customHeight="1">
      <c r="A10" s="61"/>
      <c r="B10" s="173" t="s">
        <v>53</v>
      </c>
      <c r="C10" s="59" t="s">
        <v>43</v>
      </c>
      <c r="D10" s="18"/>
      <c r="E10" s="18"/>
      <c r="F10" s="18"/>
      <c r="G10" s="20"/>
      <c r="H10" s="47">
        <v>413</v>
      </c>
      <c r="I10" s="16" t="s">
        <v>12</v>
      </c>
      <c r="J10" s="17">
        <f t="shared" si="0"/>
        <v>227</v>
      </c>
    </row>
    <row r="11" spans="1:10" ht="24.75" customHeight="1">
      <c r="A11" s="61"/>
      <c r="B11" s="172" t="s">
        <v>57</v>
      </c>
      <c r="C11" s="57" t="s">
        <v>38</v>
      </c>
      <c r="D11" s="18"/>
      <c r="E11" s="18"/>
      <c r="F11" s="18"/>
      <c r="G11" s="20"/>
      <c r="H11" s="47">
        <v>427</v>
      </c>
      <c r="I11" s="16" t="s">
        <v>12</v>
      </c>
      <c r="J11" s="17">
        <f t="shared" si="0"/>
        <v>250</v>
      </c>
    </row>
    <row r="12" spans="1:10" ht="24.75" customHeight="1">
      <c r="A12" s="13"/>
      <c r="B12" s="172" t="s">
        <v>60</v>
      </c>
      <c r="C12" s="57" t="s">
        <v>38</v>
      </c>
      <c r="D12" s="18"/>
      <c r="E12" s="18"/>
      <c r="F12" s="18"/>
      <c r="G12" s="20"/>
      <c r="H12" s="47">
        <v>341</v>
      </c>
      <c r="I12" s="16" t="s">
        <v>12</v>
      </c>
      <c r="J12" s="17">
        <f t="shared" si="0"/>
        <v>118</v>
      </c>
    </row>
    <row r="13" spans="1:10" ht="24.75" customHeight="1">
      <c r="A13" s="13"/>
      <c r="B13" s="172" t="s">
        <v>61</v>
      </c>
      <c r="C13" s="57" t="s">
        <v>38</v>
      </c>
      <c r="D13" s="18"/>
      <c r="E13" s="18"/>
      <c r="F13" s="18"/>
      <c r="G13" s="20"/>
      <c r="H13" s="47">
        <v>315</v>
      </c>
      <c r="I13" s="16" t="s">
        <v>12</v>
      </c>
      <c r="J13" s="17">
        <f t="shared" si="0"/>
        <v>84</v>
      </c>
    </row>
    <row r="14" spans="1:10" ht="24.75" customHeight="1">
      <c r="A14" s="13"/>
      <c r="B14" s="172"/>
      <c r="C14" s="59"/>
      <c r="D14" s="18"/>
      <c r="E14" s="18"/>
      <c r="F14" s="18"/>
      <c r="G14" s="20"/>
      <c r="H14" s="47"/>
      <c r="I14" s="16" t="s">
        <v>12</v>
      </c>
      <c r="J14" s="17">
        <f t="shared" si="0"/>
        <v>0</v>
      </c>
    </row>
    <row r="15" spans="1:10" ht="24.75" customHeight="1">
      <c r="A15" s="13"/>
      <c r="B15" s="108"/>
      <c r="C15" s="59"/>
      <c r="D15" s="18"/>
      <c r="E15" s="18"/>
      <c r="F15" s="18"/>
      <c r="G15" s="20"/>
      <c r="H15" s="47"/>
      <c r="I15" s="16" t="s">
        <v>12</v>
      </c>
      <c r="J15" s="17">
        <f t="shared" si="0"/>
        <v>0</v>
      </c>
    </row>
    <row r="16" spans="1:10" ht="24.75" customHeight="1">
      <c r="A16" s="13"/>
      <c r="B16" s="58"/>
      <c r="C16" s="57"/>
      <c r="D16" s="18"/>
      <c r="E16" s="18"/>
      <c r="F16" s="18"/>
      <c r="G16" s="20"/>
      <c r="H16" s="47"/>
      <c r="I16" s="16" t="s">
        <v>12</v>
      </c>
      <c r="J16" s="17">
        <f t="shared" si="0"/>
        <v>0</v>
      </c>
    </row>
    <row r="17" spans="1:10" ht="24.75" customHeight="1">
      <c r="A17" s="13"/>
      <c r="B17" s="58"/>
      <c r="C17" s="57"/>
      <c r="D17" s="18"/>
      <c r="E17" s="18"/>
      <c r="F17" s="18"/>
      <c r="G17" s="20"/>
      <c r="H17" s="47"/>
      <c r="I17" s="16" t="s">
        <v>12</v>
      </c>
      <c r="J17" s="17">
        <f t="shared" si="0"/>
        <v>0</v>
      </c>
    </row>
    <row r="18" spans="1:10" ht="24.75" customHeight="1">
      <c r="A18" s="13"/>
      <c r="B18" s="58"/>
      <c r="C18" s="57"/>
      <c r="D18" s="18"/>
      <c r="E18" s="18"/>
      <c r="F18" s="18"/>
      <c r="G18" s="20"/>
      <c r="H18" s="47"/>
      <c r="I18" s="16" t="s">
        <v>12</v>
      </c>
      <c r="J18" s="17">
        <f t="shared" si="0"/>
        <v>0</v>
      </c>
    </row>
    <row r="19" spans="1:10" ht="24.75" customHeight="1">
      <c r="A19" s="165"/>
      <c r="B19" s="58"/>
      <c r="C19" s="57"/>
      <c r="D19" s="18"/>
      <c r="E19" s="18"/>
      <c r="F19" s="18"/>
      <c r="G19" s="20"/>
      <c r="H19" s="47"/>
      <c r="I19" s="16" t="s">
        <v>12</v>
      </c>
      <c r="J19" s="17">
        <f t="shared" si="0"/>
        <v>0</v>
      </c>
    </row>
    <row r="20" spans="1:10" ht="24.75" customHeight="1">
      <c r="A20" s="165"/>
      <c r="B20" s="58"/>
      <c r="C20" s="57"/>
      <c r="D20" s="18"/>
      <c r="E20" s="18"/>
      <c r="F20" s="18"/>
      <c r="G20" s="20"/>
      <c r="H20" s="47"/>
      <c r="I20" s="16" t="s">
        <v>12</v>
      </c>
      <c r="J20" s="17">
        <f t="shared" si="0"/>
        <v>0</v>
      </c>
    </row>
    <row r="21" spans="1:10" ht="24.75" customHeight="1">
      <c r="A21" s="13"/>
      <c r="B21" s="58"/>
      <c r="C21" s="59"/>
      <c r="D21" s="18"/>
      <c r="E21" s="18"/>
      <c r="F21" s="18"/>
      <c r="G21" s="20"/>
      <c r="H21" s="47"/>
      <c r="I21" s="16" t="s">
        <v>12</v>
      </c>
      <c r="J21" s="17">
        <f t="shared" si="0"/>
        <v>0</v>
      </c>
    </row>
    <row r="22" spans="1:10" ht="24.75" customHeight="1">
      <c r="A22" s="13"/>
      <c r="B22" s="58"/>
      <c r="C22" s="59"/>
      <c r="D22" s="18"/>
      <c r="E22" s="18"/>
      <c r="F22" s="18"/>
      <c r="G22" s="20"/>
      <c r="H22" s="47"/>
      <c r="I22" s="16" t="s">
        <v>12</v>
      </c>
      <c r="J22" s="17">
        <f t="shared" si="0"/>
        <v>0</v>
      </c>
    </row>
    <row r="23" spans="1:10" ht="24.75" customHeight="1">
      <c r="A23" s="13"/>
      <c r="B23" s="58"/>
      <c r="C23" s="57"/>
      <c r="D23" s="18"/>
      <c r="E23" s="18"/>
      <c r="F23" s="18"/>
      <c r="G23" s="20"/>
      <c r="H23" s="47"/>
      <c r="I23" s="16" t="s">
        <v>12</v>
      </c>
      <c r="J23" s="17">
        <f t="shared" si="0"/>
        <v>0</v>
      </c>
    </row>
    <row r="24" spans="1:10" ht="24.75" customHeight="1">
      <c r="A24" s="13"/>
      <c r="B24" s="58"/>
      <c r="C24" s="57"/>
      <c r="D24" s="18"/>
      <c r="E24" s="18"/>
      <c r="F24" s="18"/>
      <c r="G24" s="20"/>
      <c r="H24" s="47"/>
      <c r="I24" s="16" t="s">
        <v>12</v>
      </c>
      <c r="J24" s="17">
        <f t="shared" si="0"/>
        <v>0</v>
      </c>
    </row>
    <row r="25" spans="1:10" ht="24.75" customHeight="1">
      <c r="A25" s="13"/>
      <c r="B25" s="18">
        <f>celkem!K46</f>
        <v>0</v>
      </c>
      <c r="C25" s="18">
        <f>celkem!I46</f>
        <v>0</v>
      </c>
      <c r="D25" s="18"/>
      <c r="E25" s="18"/>
      <c r="F25" s="18"/>
      <c r="G25" s="20"/>
      <c r="H25" s="47"/>
      <c r="I25" s="16" t="s">
        <v>12</v>
      </c>
      <c r="J25" s="17">
        <f t="shared" si="0"/>
        <v>0</v>
      </c>
    </row>
    <row r="26" spans="1:10" ht="24.75" customHeight="1" thickBot="1">
      <c r="A26" s="23"/>
      <c r="B26" s="24">
        <f>celkem!K47</f>
        <v>0</v>
      </c>
      <c r="C26" s="24">
        <f>celkem!I47</f>
        <v>0</v>
      </c>
      <c r="D26" s="24"/>
      <c r="E26" s="24"/>
      <c r="F26" s="24"/>
      <c r="G26" s="25"/>
      <c r="H26" s="48"/>
      <c r="I26" s="26" t="s">
        <v>12</v>
      </c>
      <c r="J26" s="17">
        <f t="shared" si="0"/>
        <v>0</v>
      </c>
    </row>
    <row r="27" spans="1:10" ht="12.75" customHeight="1" thickTop="1">
      <c r="A27" s="5"/>
      <c r="B27" s="5"/>
      <c r="C27" s="5"/>
      <c r="D27" s="5"/>
      <c r="E27" s="5"/>
      <c r="F27" s="5"/>
      <c r="G27" s="5"/>
      <c r="H27" s="49"/>
      <c r="I27" s="7"/>
      <c r="J27" s="8"/>
    </row>
    <row r="28" spans="1:10" ht="12.75" customHeight="1">
      <c r="A28" s="5"/>
      <c r="B28" s="5"/>
      <c r="C28" s="5"/>
      <c r="D28" s="5"/>
      <c r="E28" s="5"/>
      <c r="F28" s="5"/>
      <c r="G28" s="5"/>
      <c r="H28" s="49"/>
      <c r="I28" s="7"/>
      <c r="J28" s="8"/>
    </row>
    <row r="29" spans="1:10" ht="12.75" customHeight="1">
      <c r="A29" s="5"/>
      <c r="B29" s="5"/>
      <c r="C29" s="5"/>
      <c r="D29" s="5"/>
      <c r="E29" s="5"/>
      <c r="F29" s="5"/>
      <c r="G29" s="5"/>
      <c r="H29" s="49"/>
      <c r="I29" s="7"/>
      <c r="J29" s="8"/>
    </row>
    <row r="30" spans="1:10" ht="12.75" customHeight="1">
      <c r="A30" s="5"/>
      <c r="B30" s="5"/>
      <c r="C30" s="5"/>
      <c r="D30" s="5"/>
      <c r="E30" s="5"/>
      <c r="F30" s="5"/>
      <c r="G30" s="5"/>
      <c r="H30" s="49"/>
      <c r="I30" s="7"/>
      <c r="J30" s="8"/>
    </row>
    <row r="31" spans="1:10" ht="12.75" customHeight="1">
      <c r="A31" s="5"/>
      <c r="B31" s="5"/>
      <c r="C31" s="5"/>
      <c r="D31" s="5"/>
      <c r="E31" s="5"/>
      <c r="F31" s="5"/>
      <c r="G31" s="5"/>
      <c r="H31" s="49"/>
      <c r="I31" s="7"/>
      <c r="J31" s="8"/>
    </row>
    <row r="32" spans="1:10" ht="12.75" customHeight="1">
      <c r="A32" s="8"/>
      <c r="B32" s="8" t="str">
        <f>výška!B3</f>
        <v>Horník Jaroslav</v>
      </c>
      <c r="C32" s="8"/>
      <c r="D32" s="8"/>
      <c r="E32" s="8"/>
      <c r="F32" s="8"/>
      <c r="G32" s="8"/>
      <c r="I32" s="42"/>
      <c r="J32" s="8"/>
    </row>
    <row r="33" spans="1:10" ht="12.75">
      <c r="A33" s="8"/>
      <c r="B33" s="8" t="str">
        <f>výška!B4</f>
        <v>Těšík Lukáš</v>
      </c>
      <c r="C33" s="8"/>
      <c r="D33" s="8"/>
      <c r="E33" s="8"/>
      <c r="F33" s="8"/>
      <c r="G33" s="8"/>
      <c r="I33" s="42"/>
      <c r="J33" s="8"/>
    </row>
    <row r="34" spans="1:10" ht="12.75">
      <c r="A34" s="8"/>
      <c r="B34" s="8" t="str">
        <f>výška!B5</f>
        <v>Zítko Josef</v>
      </c>
      <c r="C34" s="8"/>
      <c r="D34" s="8"/>
      <c r="E34" s="8"/>
      <c r="F34" s="8"/>
      <c r="G34" s="8"/>
      <c r="I34" s="42"/>
      <c r="J34" s="8"/>
    </row>
    <row r="35" spans="1:10" ht="12.75">
      <c r="A35" s="8"/>
      <c r="B35" s="8" t="str">
        <f>výška!B6</f>
        <v>Boháč Radek</v>
      </c>
      <c r="C35" s="8"/>
      <c r="D35" s="8"/>
      <c r="E35" s="8"/>
      <c r="F35" s="8"/>
      <c r="G35" s="8"/>
      <c r="I35" s="42"/>
      <c r="J35" s="8"/>
    </row>
    <row r="36" spans="1:10" ht="12.75">
      <c r="A36" s="8"/>
      <c r="B36" s="8" t="str">
        <f>výška!B7</f>
        <v>Chalupník Matěj</v>
      </c>
      <c r="C36" s="8"/>
      <c r="D36" s="8"/>
      <c r="E36" s="8"/>
      <c r="F36" s="8"/>
      <c r="G36" s="8"/>
      <c r="I36" s="42"/>
      <c r="J36" s="8"/>
    </row>
    <row r="37" spans="1:10" ht="12.75">
      <c r="A37" s="8"/>
      <c r="B37" s="8" t="str">
        <f>výška!B8</f>
        <v>Petr Šváha</v>
      </c>
      <c r="C37" s="8"/>
      <c r="D37" s="8"/>
      <c r="E37" s="8"/>
      <c r="F37" s="8"/>
      <c r="G37" s="8"/>
      <c r="I37" s="42"/>
      <c r="J37" s="8"/>
    </row>
    <row r="38" spans="1:10" ht="12.75">
      <c r="A38" s="8"/>
      <c r="B38" s="8" t="str">
        <f>výška!B9</f>
        <v>Adam Kadlc</v>
      </c>
      <c r="C38" s="8"/>
      <c r="D38" s="8"/>
      <c r="E38" s="8"/>
      <c r="F38" s="8"/>
      <c r="G38" s="8"/>
      <c r="I38" s="42"/>
      <c r="J38" s="8"/>
    </row>
    <row r="39" spans="1:10" ht="12.75">
      <c r="A39" s="8"/>
      <c r="B39" s="8" t="str">
        <f>výška!B10</f>
        <v>Pavel Vejdělek</v>
      </c>
      <c r="C39" s="8"/>
      <c r="D39" s="8"/>
      <c r="E39" s="8"/>
      <c r="F39" s="8"/>
      <c r="G39" s="8"/>
      <c r="I39" s="42"/>
      <c r="J39" s="8"/>
    </row>
    <row r="40" spans="1:10" ht="12.75">
      <c r="A40" s="8"/>
      <c r="B40" s="8" t="str">
        <f>výška!B11</f>
        <v>Petr Jiřík</v>
      </c>
      <c r="C40" s="8"/>
      <c r="D40" s="8"/>
      <c r="E40" s="8"/>
      <c r="F40" s="8"/>
      <c r="G40" s="8"/>
      <c r="I40" s="42"/>
      <c r="J40" s="8"/>
    </row>
    <row r="41" spans="1:10" ht="12.75">
      <c r="A41" s="8"/>
      <c r="B41" s="8">
        <f>výška!B12</f>
        <v>0</v>
      </c>
      <c r="C41" s="8"/>
      <c r="D41" s="8"/>
      <c r="E41" s="8"/>
      <c r="F41" s="8"/>
      <c r="G41" s="8"/>
      <c r="I41" s="42"/>
      <c r="J41" s="8"/>
    </row>
    <row r="42" spans="1:10" ht="12.75">
      <c r="A42" s="8"/>
      <c r="B42" s="8">
        <f>výška!B13</f>
        <v>0</v>
      </c>
      <c r="C42" s="8"/>
      <c r="D42" s="8"/>
      <c r="E42" s="8"/>
      <c r="F42" s="8"/>
      <c r="G42" s="8"/>
      <c r="I42" s="42"/>
      <c r="J42" s="8"/>
    </row>
    <row r="43" spans="1:10" ht="12.75">
      <c r="A43" s="8"/>
      <c r="B43" s="8">
        <f>výška!B14</f>
        <v>0</v>
      </c>
      <c r="C43" s="8"/>
      <c r="D43" s="8"/>
      <c r="E43" s="8"/>
      <c r="F43" s="8"/>
      <c r="G43" s="8"/>
      <c r="I43" s="42"/>
      <c r="J43" s="8"/>
    </row>
    <row r="44" spans="1:10" ht="12.75">
      <c r="A44" s="8"/>
      <c r="B44" s="8">
        <f>výška!B15</f>
        <v>0</v>
      </c>
      <c r="C44" s="8"/>
      <c r="D44" s="8"/>
      <c r="E44" s="8"/>
      <c r="F44" s="8"/>
      <c r="G44" s="8"/>
      <c r="I44" s="42"/>
      <c r="J44" s="8"/>
    </row>
    <row r="45" spans="1:10" ht="12.75">
      <c r="A45" s="8"/>
      <c r="B45" s="8">
        <f>výška!B16</f>
        <v>0</v>
      </c>
      <c r="C45" s="8"/>
      <c r="D45" s="8"/>
      <c r="E45" s="8"/>
      <c r="F45" s="8"/>
      <c r="G45" s="8"/>
      <c r="I45" s="42"/>
      <c r="J45" s="8"/>
    </row>
    <row r="46" spans="1:10" ht="12.75">
      <c r="A46" s="8"/>
      <c r="B46" s="8">
        <f>výška!B17</f>
        <v>0</v>
      </c>
      <c r="C46" s="8"/>
      <c r="D46" s="8"/>
      <c r="E46" s="8"/>
      <c r="F46" s="8"/>
      <c r="G46" s="8"/>
      <c r="I46" s="42"/>
      <c r="J46" s="8"/>
    </row>
    <row r="47" spans="1:10" ht="12.75">
      <c r="A47" s="8"/>
      <c r="B47" s="8">
        <f>výška!B18</f>
        <v>0</v>
      </c>
      <c r="C47" s="8"/>
      <c r="D47" s="8"/>
      <c r="E47" s="8"/>
      <c r="F47" s="8"/>
      <c r="G47" s="8"/>
      <c r="I47" s="42"/>
      <c r="J47" s="8"/>
    </row>
    <row r="48" spans="1:10" ht="12.75">
      <c r="A48" s="8"/>
      <c r="B48" s="8">
        <f>výška!B19</f>
        <v>0</v>
      </c>
      <c r="C48" s="8"/>
      <c r="D48" s="8"/>
      <c r="E48" s="8"/>
      <c r="F48" s="8"/>
      <c r="G48" s="8"/>
      <c r="I48" s="42"/>
      <c r="J48" s="8"/>
    </row>
    <row r="49" spans="1:10" ht="12.75">
      <c r="A49" s="8"/>
      <c r="B49" s="8">
        <f>výška!B20</f>
        <v>0</v>
      </c>
      <c r="C49" s="8"/>
      <c r="D49" s="8"/>
      <c r="E49" s="8"/>
      <c r="F49" s="8"/>
      <c r="G49" s="8"/>
      <c r="I49" s="42"/>
      <c r="J49" s="8"/>
    </row>
    <row r="50" spans="1:10" ht="12.75">
      <c r="A50" s="8"/>
      <c r="B50" s="8">
        <f>výška!B21</f>
        <v>0</v>
      </c>
      <c r="C50" s="8"/>
      <c r="D50" s="8"/>
      <c r="E50" s="8"/>
      <c r="F50" s="8"/>
      <c r="G50" s="8"/>
      <c r="I50" s="42"/>
      <c r="J50" s="8"/>
    </row>
    <row r="51" spans="1:10" ht="12.75">
      <c r="A51" s="8"/>
      <c r="B51" s="8">
        <f>výška!B22</f>
        <v>0</v>
      </c>
      <c r="C51" s="8"/>
      <c r="D51" s="8"/>
      <c r="E51" s="8"/>
      <c r="F51" s="8"/>
      <c r="G51" s="8"/>
      <c r="I51" s="42"/>
      <c r="J51" s="8"/>
    </row>
    <row r="52" spans="1:10" ht="12.75">
      <c r="A52" s="8"/>
      <c r="B52" s="8">
        <f>výška!B23</f>
        <v>0</v>
      </c>
      <c r="C52" s="8"/>
      <c r="D52" s="8"/>
      <c r="E52" s="8"/>
      <c r="F52" s="8"/>
      <c r="G52" s="8"/>
      <c r="I52" s="42"/>
      <c r="J52" s="8"/>
    </row>
    <row r="53" spans="1:10" ht="12.75">
      <c r="A53" s="8"/>
      <c r="B53" s="8">
        <f>výška!B24</f>
        <v>0</v>
      </c>
      <c r="C53" s="8"/>
      <c r="D53" s="8"/>
      <c r="E53" s="8"/>
      <c r="F53" s="8"/>
      <c r="G53" s="8"/>
      <c r="I53" s="42"/>
      <c r="J53" s="8"/>
    </row>
    <row r="54" spans="1:10" ht="12.75">
      <c r="A54" s="8"/>
      <c r="B54" s="8">
        <f>výška!B25</f>
        <v>0</v>
      </c>
      <c r="C54" s="8"/>
      <c r="D54" s="8"/>
      <c r="E54" s="8"/>
      <c r="F54" s="8"/>
      <c r="G54" s="8"/>
      <c r="I54" s="42"/>
      <c r="J54" s="8"/>
    </row>
    <row r="55" spans="1:10" ht="12.75">
      <c r="A55" s="8"/>
      <c r="B55" s="8">
        <f>výška!B26</f>
        <v>0</v>
      </c>
      <c r="C55" s="8"/>
      <c r="D55" s="8"/>
      <c r="E55" s="8"/>
      <c r="F55" s="8"/>
      <c r="G55" s="8"/>
      <c r="I55" s="42"/>
      <c r="J55" s="8"/>
    </row>
    <row r="56" spans="1:10" ht="12.75">
      <c r="A56" s="8"/>
      <c r="B56" s="8"/>
      <c r="C56" s="8"/>
      <c r="D56" s="8"/>
      <c r="E56" s="8"/>
      <c r="F56" s="8"/>
      <c r="G56" s="8"/>
      <c r="I56" s="42"/>
      <c r="J56" s="8"/>
    </row>
    <row r="57" spans="1:10" ht="12.75">
      <c r="A57" s="8"/>
      <c r="B57" s="8"/>
      <c r="C57" s="8"/>
      <c r="D57" s="8"/>
      <c r="E57" s="8"/>
      <c r="F57" s="8"/>
      <c r="G57" s="8"/>
      <c r="I57" s="42"/>
      <c r="J57" s="8"/>
    </row>
    <row r="58" spans="1:10" ht="12.75">
      <c r="A58" s="8"/>
      <c r="B58" s="8"/>
      <c r="C58" s="8"/>
      <c r="D58" s="8"/>
      <c r="E58" s="8"/>
      <c r="F58" s="8"/>
      <c r="G58" s="8"/>
      <c r="I58" s="42"/>
      <c r="J58" s="8"/>
    </row>
    <row r="59" spans="1:10" ht="12.75">
      <c r="A59" s="8"/>
      <c r="B59" s="8"/>
      <c r="C59" s="8"/>
      <c r="D59" s="8"/>
      <c r="E59" s="8"/>
      <c r="F59" s="8"/>
      <c r="G59" s="8"/>
      <c r="I59" s="42"/>
      <c r="J59" s="8"/>
    </row>
    <row r="60" spans="1:10" ht="12.75">
      <c r="A60" s="8"/>
      <c r="B60" s="8"/>
      <c r="C60" s="8"/>
      <c r="D60" s="8"/>
      <c r="E60" s="8"/>
      <c r="F60" s="8"/>
      <c r="G60" s="8"/>
      <c r="I60" s="42"/>
      <c r="J60" s="8"/>
    </row>
    <row r="61" spans="1:10" ht="12.75">
      <c r="A61" s="8"/>
      <c r="B61" s="8"/>
      <c r="C61" s="8"/>
      <c r="D61" s="8"/>
      <c r="E61" s="8"/>
      <c r="F61" s="8"/>
      <c r="G61" s="8"/>
      <c r="I61" s="42"/>
      <c r="J61" s="8"/>
    </row>
    <row r="62" spans="1:10" ht="12.75">
      <c r="A62" s="8"/>
      <c r="B62" s="8"/>
      <c r="C62" s="8"/>
      <c r="D62" s="8"/>
      <c r="E62" s="8"/>
      <c r="F62" s="8"/>
      <c r="G62" s="8"/>
      <c r="I62" s="42"/>
      <c r="J62" s="8"/>
    </row>
    <row r="63" spans="1:10" ht="12.75">
      <c r="A63" s="8"/>
      <c r="B63" s="8"/>
      <c r="C63" s="8"/>
      <c r="D63" s="8"/>
      <c r="E63" s="8"/>
      <c r="F63" s="8"/>
      <c r="G63" s="8"/>
      <c r="I63" s="42"/>
      <c r="J63" s="8"/>
    </row>
    <row r="64" spans="1:10" ht="12.75">
      <c r="A64" s="8"/>
      <c r="B64" s="8"/>
      <c r="C64" s="8"/>
      <c r="D64" s="8"/>
      <c r="E64" s="8"/>
      <c r="F64" s="8"/>
      <c r="G64" s="8"/>
      <c r="I64" s="42"/>
      <c r="J64" s="8"/>
    </row>
    <row r="65" spans="1:10" ht="12.75">
      <c r="A65" s="8"/>
      <c r="B65" s="8"/>
      <c r="C65" s="8"/>
      <c r="D65" s="8"/>
      <c r="E65" s="8"/>
      <c r="F65" s="8"/>
      <c r="G65" s="8"/>
      <c r="I65" s="42"/>
      <c r="J65" s="8"/>
    </row>
    <row r="66" spans="1:10" ht="12.75">
      <c r="A66" s="8"/>
      <c r="B66" s="8"/>
      <c r="C66" s="8"/>
      <c r="D66" s="8"/>
      <c r="E66" s="8"/>
      <c r="F66" s="8"/>
      <c r="G66" s="8"/>
      <c r="I66" s="42"/>
      <c r="J66" s="8"/>
    </row>
    <row r="67" spans="1:10" ht="12.75">
      <c r="A67" s="8"/>
      <c r="B67" s="8"/>
      <c r="C67" s="8"/>
      <c r="D67" s="8"/>
      <c r="E67" s="8"/>
      <c r="F67" s="8"/>
      <c r="G67" s="8"/>
      <c r="I67" s="42"/>
      <c r="J67" s="8"/>
    </row>
    <row r="68" spans="1:10" ht="12.75">
      <c r="A68" s="8"/>
      <c r="B68" s="8"/>
      <c r="C68" s="8"/>
      <c r="D68" s="8"/>
      <c r="E68" s="8"/>
      <c r="F68" s="8"/>
      <c r="G68" s="8"/>
      <c r="I68" s="42"/>
      <c r="J68" s="8"/>
    </row>
    <row r="69" spans="1:10" ht="12.75">
      <c r="A69" s="8"/>
      <c r="B69" s="8"/>
      <c r="C69" s="8"/>
      <c r="D69" s="8"/>
      <c r="E69" s="8"/>
      <c r="F69" s="8"/>
      <c r="G69" s="8"/>
      <c r="I69" s="42"/>
      <c r="J69" s="8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1"/>
  </sheetPr>
  <dimension ref="A1:O67"/>
  <sheetViews>
    <sheetView zoomScalePageLayoutView="0" workbookViewId="0" topLeftCell="A1">
      <selection activeCell="M12" sqref="M12"/>
    </sheetView>
  </sheetViews>
  <sheetFormatPr defaultColWidth="9.00390625" defaultRowHeight="12.75"/>
  <cols>
    <col min="1" max="1" width="3.75390625" style="0" customWidth="1"/>
    <col min="2" max="2" width="16.25390625" style="0" customWidth="1"/>
    <col min="3" max="3" width="16.00390625" style="0" customWidth="1"/>
    <col min="4" max="12" width="5.75390625" style="0" customWidth="1"/>
    <col min="13" max="13" width="6.75390625" style="45" customWidth="1"/>
    <col min="14" max="14" width="3.625" style="2" customWidth="1"/>
    <col min="15" max="15" width="5.75390625" style="0" customWidth="1"/>
  </cols>
  <sheetData>
    <row r="1" spans="1:15" ht="18.75" customHeight="1" thickBot="1">
      <c r="A1" s="8"/>
      <c r="B1" s="142" t="s">
        <v>28</v>
      </c>
      <c r="C1" s="143"/>
      <c r="D1" s="5" t="s">
        <v>39</v>
      </c>
      <c r="E1" s="5"/>
      <c r="F1" s="5"/>
      <c r="G1" s="5"/>
      <c r="H1" s="5"/>
      <c r="I1" s="5"/>
      <c r="J1" s="5"/>
      <c r="K1" s="5"/>
      <c r="L1" s="5"/>
      <c r="M1" s="49"/>
      <c r="N1" s="7"/>
      <c r="O1" s="8"/>
    </row>
    <row r="2" spans="1:15" ht="24.75" customHeight="1" thickTop="1">
      <c r="A2" s="9" t="s">
        <v>1</v>
      </c>
      <c r="B2" s="155" t="s">
        <v>2</v>
      </c>
      <c r="C2" s="10" t="s">
        <v>3</v>
      </c>
      <c r="D2" s="10"/>
      <c r="E2" s="10"/>
      <c r="F2" s="10"/>
      <c r="G2" s="10"/>
      <c r="H2" s="10"/>
      <c r="I2" s="10"/>
      <c r="J2" s="10"/>
      <c r="K2" s="10"/>
      <c r="L2" s="10"/>
      <c r="M2" s="46" t="s">
        <v>4</v>
      </c>
      <c r="N2" s="12"/>
      <c r="O2" s="8"/>
    </row>
    <row r="3" spans="1:15" ht="24.75" customHeight="1">
      <c r="A3" s="61"/>
      <c r="B3" s="172" t="s">
        <v>45</v>
      </c>
      <c r="C3" s="57" t="s">
        <v>42</v>
      </c>
      <c r="D3" s="18"/>
      <c r="E3" s="18"/>
      <c r="F3" s="18"/>
      <c r="G3" s="18"/>
      <c r="H3" s="18"/>
      <c r="I3" s="18"/>
      <c r="J3" s="18"/>
      <c r="K3" s="18"/>
      <c r="L3" s="18"/>
      <c r="M3" s="47">
        <v>125</v>
      </c>
      <c r="N3" s="16" t="s">
        <v>12</v>
      </c>
      <c r="O3" s="17">
        <f aca="true" t="shared" si="0" ref="O3:O13">IF(AND(75&lt;M3,M3&lt;240),INT(0.8465*(M3-75)^1.42),0)</f>
        <v>218</v>
      </c>
    </row>
    <row r="4" spans="1:15" ht="24.75" customHeight="1">
      <c r="A4" s="61"/>
      <c r="B4" s="172" t="s">
        <v>46</v>
      </c>
      <c r="C4" s="57" t="s">
        <v>42</v>
      </c>
      <c r="D4" s="18"/>
      <c r="E4" s="18"/>
      <c r="F4" s="18"/>
      <c r="G4" s="18"/>
      <c r="H4" s="18"/>
      <c r="I4" s="18"/>
      <c r="J4" s="18"/>
      <c r="K4" s="18"/>
      <c r="L4" s="18"/>
      <c r="M4" s="47">
        <v>120</v>
      </c>
      <c r="N4" s="16" t="s">
        <v>12</v>
      </c>
      <c r="O4" s="17">
        <f t="shared" si="0"/>
        <v>188</v>
      </c>
    </row>
    <row r="5" spans="1:15" ht="24.75" customHeight="1">
      <c r="A5" s="61"/>
      <c r="B5" s="18" t="s">
        <v>62</v>
      </c>
      <c r="C5" s="57" t="s">
        <v>37</v>
      </c>
      <c r="D5" s="18"/>
      <c r="E5" s="18"/>
      <c r="F5" s="18"/>
      <c r="G5" s="18"/>
      <c r="H5" s="18"/>
      <c r="I5" s="18"/>
      <c r="J5" s="18"/>
      <c r="K5" s="18"/>
      <c r="L5" s="18"/>
      <c r="M5" s="47">
        <v>135</v>
      </c>
      <c r="N5" s="16" t="s">
        <v>12</v>
      </c>
      <c r="O5" s="17">
        <f t="shared" si="0"/>
        <v>283</v>
      </c>
    </row>
    <row r="6" spans="1:15" ht="24.75" customHeight="1">
      <c r="A6" s="61"/>
      <c r="B6" s="18" t="s">
        <v>50</v>
      </c>
      <c r="C6" s="57" t="s">
        <v>37</v>
      </c>
      <c r="D6" s="18"/>
      <c r="E6" s="18"/>
      <c r="F6" s="18"/>
      <c r="G6" s="18"/>
      <c r="H6" s="18"/>
      <c r="I6" s="18"/>
      <c r="J6" s="18"/>
      <c r="K6" s="18"/>
      <c r="L6" s="18"/>
      <c r="M6" s="47">
        <v>125</v>
      </c>
      <c r="N6" s="16" t="s">
        <v>12</v>
      </c>
      <c r="O6" s="17">
        <f t="shared" si="0"/>
        <v>218</v>
      </c>
    </row>
    <row r="7" spans="1:15" ht="24.75" customHeight="1">
      <c r="A7" s="61"/>
      <c r="B7" s="18" t="s">
        <v>51</v>
      </c>
      <c r="C7" s="57" t="s">
        <v>37</v>
      </c>
      <c r="D7" s="18"/>
      <c r="E7" s="18"/>
      <c r="F7" s="18"/>
      <c r="G7" s="18"/>
      <c r="H7" s="18"/>
      <c r="I7" s="18"/>
      <c r="J7" s="18"/>
      <c r="K7" s="18"/>
      <c r="L7" s="18"/>
      <c r="M7" s="47">
        <v>130</v>
      </c>
      <c r="N7" s="16" t="s">
        <v>12</v>
      </c>
      <c r="O7" s="17">
        <f t="shared" si="0"/>
        <v>250</v>
      </c>
    </row>
    <row r="8" spans="1:15" ht="24.75" customHeight="1">
      <c r="A8" s="61"/>
      <c r="B8" s="173" t="s">
        <v>52</v>
      </c>
      <c r="C8" s="59" t="s">
        <v>43</v>
      </c>
      <c r="D8" s="18"/>
      <c r="E8" s="18"/>
      <c r="F8" s="18"/>
      <c r="G8" s="18"/>
      <c r="H8" s="18"/>
      <c r="I8" s="18"/>
      <c r="J8" s="18"/>
      <c r="K8" s="18"/>
      <c r="L8" s="18"/>
      <c r="M8" s="47">
        <v>145</v>
      </c>
      <c r="N8" s="16" t="s">
        <v>12</v>
      </c>
      <c r="O8" s="17">
        <f t="shared" si="0"/>
        <v>352</v>
      </c>
    </row>
    <row r="9" spans="1:15" ht="24.75" customHeight="1">
      <c r="A9" s="61"/>
      <c r="B9" s="173" t="s">
        <v>54</v>
      </c>
      <c r="C9" s="59" t="s">
        <v>43</v>
      </c>
      <c r="D9" s="18"/>
      <c r="E9" s="18"/>
      <c r="F9" s="18"/>
      <c r="G9" s="18"/>
      <c r="H9" s="18"/>
      <c r="I9" s="18"/>
      <c r="J9" s="18"/>
      <c r="K9" s="18"/>
      <c r="L9" s="18"/>
      <c r="M9" s="47">
        <v>120</v>
      </c>
      <c r="N9" s="16" t="s">
        <v>12</v>
      </c>
      <c r="O9" s="17">
        <f t="shared" si="0"/>
        <v>188</v>
      </c>
    </row>
    <row r="10" spans="1:15" ht="24.75" customHeight="1">
      <c r="A10" s="61"/>
      <c r="B10" s="172" t="s">
        <v>58</v>
      </c>
      <c r="C10" s="57" t="s">
        <v>38</v>
      </c>
      <c r="D10" s="18"/>
      <c r="E10" s="18"/>
      <c r="F10" s="18"/>
      <c r="G10" s="18"/>
      <c r="H10" s="18"/>
      <c r="I10" s="18"/>
      <c r="J10" s="18"/>
      <c r="K10" s="18"/>
      <c r="L10" s="18"/>
      <c r="M10" s="47">
        <v>140</v>
      </c>
      <c r="N10" s="16" t="s">
        <v>12</v>
      </c>
      <c r="O10" s="17">
        <f t="shared" si="0"/>
        <v>317</v>
      </c>
    </row>
    <row r="11" spans="1:15" ht="24.75" customHeight="1">
      <c r="A11" s="61"/>
      <c r="B11" s="172" t="s">
        <v>59</v>
      </c>
      <c r="C11" s="57" t="s">
        <v>38</v>
      </c>
      <c r="D11" s="18"/>
      <c r="E11" s="18"/>
      <c r="F11" s="18"/>
      <c r="G11" s="18"/>
      <c r="H11" s="18"/>
      <c r="I11" s="18"/>
      <c r="J11" s="18"/>
      <c r="K11" s="18"/>
      <c r="L11" s="18"/>
      <c r="M11" s="47">
        <v>140</v>
      </c>
      <c r="N11" s="16" t="s">
        <v>12</v>
      </c>
      <c r="O11" s="17">
        <f t="shared" si="0"/>
        <v>317</v>
      </c>
    </row>
    <row r="12" spans="1:15" ht="24.75" customHeight="1">
      <c r="A12" s="61"/>
      <c r="B12" s="18"/>
      <c r="C12" s="57"/>
      <c r="D12" s="18"/>
      <c r="E12" s="18"/>
      <c r="F12" s="18"/>
      <c r="G12" s="18"/>
      <c r="H12" s="18"/>
      <c r="I12" s="18"/>
      <c r="J12" s="18"/>
      <c r="K12" s="18"/>
      <c r="L12" s="18"/>
      <c r="M12" s="47"/>
      <c r="N12" s="16" t="s">
        <v>12</v>
      </c>
      <c r="O12" s="17">
        <f t="shared" si="0"/>
        <v>0</v>
      </c>
    </row>
    <row r="13" spans="1:15" ht="24.75" customHeight="1">
      <c r="A13" s="61"/>
      <c r="B13" s="102"/>
      <c r="C13" s="59"/>
      <c r="D13" s="18"/>
      <c r="E13" s="18"/>
      <c r="F13" s="18"/>
      <c r="G13" s="18"/>
      <c r="H13" s="18"/>
      <c r="I13" s="18"/>
      <c r="J13" s="18"/>
      <c r="K13" s="18"/>
      <c r="L13" s="18"/>
      <c r="M13" s="47"/>
      <c r="N13" s="16" t="s">
        <v>12</v>
      </c>
      <c r="O13" s="17">
        <f t="shared" si="0"/>
        <v>0</v>
      </c>
    </row>
    <row r="14" spans="1:15" ht="24.75" customHeight="1">
      <c r="A14" s="13"/>
      <c r="B14" s="102"/>
      <c r="C14" s="59"/>
      <c r="D14" s="18"/>
      <c r="E14" s="18"/>
      <c r="F14" s="18"/>
      <c r="G14" s="18"/>
      <c r="H14" s="18"/>
      <c r="I14" s="18"/>
      <c r="J14" s="18"/>
      <c r="K14" s="18"/>
      <c r="L14" s="18"/>
      <c r="M14" s="47"/>
      <c r="N14" s="16" t="s">
        <v>12</v>
      </c>
      <c r="O14" s="17">
        <f aca="true" t="shared" si="1" ref="O14:O26">IF(AND(75&lt;M14,M14&lt;240),INT(0.8465*(M14-75)^1.42),0)</f>
        <v>0</v>
      </c>
    </row>
    <row r="15" spans="1:15" ht="24.75" customHeight="1">
      <c r="A15" s="13"/>
      <c r="B15" s="58"/>
      <c r="C15" s="57"/>
      <c r="D15" s="18"/>
      <c r="E15" s="18"/>
      <c r="F15" s="18"/>
      <c r="G15" s="18"/>
      <c r="H15" s="18"/>
      <c r="I15" s="18"/>
      <c r="J15" s="18"/>
      <c r="K15" s="18"/>
      <c r="L15" s="18"/>
      <c r="M15" s="47"/>
      <c r="N15" s="16" t="s">
        <v>12</v>
      </c>
      <c r="O15" s="17">
        <f t="shared" si="1"/>
        <v>0</v>
      </c>
    </row>
    <row r="16" spans="1:15" ht="24.75" customHeight="1">
      <c r="A16" s="13"/>
      <c r="B16" s="58"/>
      <c r="C16" s="57"/>
      <c r="D16" s="18"/>
      <c r="E16" s="18"/>
      <c r="F16" s="18"/>
      <c r="G16" s="18"/>
      <c r="H16" s="18"/>
      <c r="I16" s="18"/>
      <c r="J16" s="18"/>
      <c r="K16" s="18"/>
      <c r="L16" s="18"/>
      <c r="M16" s="47"/>
      <c r="N16" s="16" t="s">
        <v>12</v>
      </c>
      <c r="O16" s="17">
        <f t="shared" si="1"/>
        <v>0</v>
      </c>
    </row>
    <row r="17" spans="1:15" ht="24.75" customHeight="1">
      <c r="A17" s="13"/>
      <c r="B17" s="58"/>
      <c r="C17" s="57"/>
      <c r="D17" s="18"/>
      <c r="E17" s="18"/>
      <c r="F17" s="18"/>
      <c r="G17" s="18"/>
      <c r="H17" s="18"/>
      <c r="I17" s="18"/>
      <c r="J17" s="18"/>
      <c r="K17" s="18"/>
      <c r="L17" s="18"/>
      <c r="M17" s="47"/>
      <c r="N17" s="16" t="s">
        <v>12</v>
      </c>
      <c r="O17" s="17">
        <f t="shared" si="1"/>
        <v>0</v>
      </c>
    </row>
    <row r="18" spans="1:15" ht="24.75" customHeight="1">
      <c r="A18" s="13"/>
      <c r="B18" s="58"/>
      <c r="C18" s="57"/>
      <c r="D18" s="18"/>
      <c r="E18" s="18"/>
      <c r="F18" s="18"/>
      <c r="G18" s="18"/>
      <c r="H18" s="18"/>
      <c r="I18" s="18"/>
      <c r="J18" s="18"/>
      <c r="K18" s="18"/>
      <c r="L18" s="18"/>
      <c r="M18" s="47"/>
      <c r="N18" s="16" t="s">
        <v>12</v>
      </c>
      <c r="O18" s="17">
        <f t="shared" si="1"/>
        <v>0</v>
      </c>
    </row>
    <row r="19" spans="1:15" ht="24.75" customHeight="1">
      <c r="A19" s="13"/>
      <c r="B19" s="58"/>
      <c r="C19" s="57"/>
      <c r="D19" s="18"/>
      <c r="E19" s="18"/>
      <c r="F19" s="18"/>
      <c r="G19" s="18"/>
      <c r="H19" s="18"/>
      <c r="I19" s="18"/>
      <c r="J19" s="18"/>
      <c r="K19" s="18"/>
      <c r="L19" s="18"/>
      <c r="M19" s="47"/>
      <c r="N19" s="16" t="s">
        <v>12</v>
      </c>
      <c r="O19" s="17">
        <f t="shared" si="1"/>
        <v>0</v>
      </c>
    </row>
    <row r="20" spans="1:15" ht="24.75" customHeight="1">
      <c r="A20" s="13"/>
      <c r="B20" s="58"/>
      <c r="C20" s="57"/>
      <c r="D20" s="18"/>
      <c r="E20" s="18"/>
      <c r="F20" s="18"/>
      <c r="G20" s="18"/>
      <c r="H20" s="18"/>
      <c r="I20" s="18"/>
      <c r="J20" s="18"/>
      <c r="K20" s="18"/>
      <c r="L20" s="18"/>
      <c r="M20" s="47"/>
      <c r="N20" s="16" t="s">
        <v>12</v>
      </c>
      <c r="O20" s="17">
        <f t="shared" si="1"/>
        <v>0</v>
      </c>
    </row>
    <row r="21" spans="1:15" ht="24.75" customHeight="1">
      <c r="A21" s="13"/>
      <c r="B21" s="18">
        <f>celkem!K42</f>
        <v>0</v>
      </c>
      <c r="C21" s="18">
        <f>celkem!I42</f>
        <v>0</v>
      </c>
      <c r="D21" s="18"/>
      <c r="E21" s="18"/>
      <c r="F21" s="18"/>
      <c r="G21" s="18"/>
      <c r="H21" s="18"/>
      <c r="I21" s="18"/>
      <c r="J21" s="18"/>
      <c r="K21" s="18"/>
      <c r="L21" s="18"/>
      <c r="M21" s="47"/>
      <c r="N21" s="16" t="s">
        <v>12</v>
      </c>
      <c r="O21" s="17">
        <f t="shared" si="1"/>
        <v>0</v>
      </c>
    </row>
    <row r="22" spans="1:15" ht="24.75" customHeight="1">
      <c r="A22" s="13"/>
      <c r="B22" s="18">
        <f>celkem!K43</f>
        <v>0</v>
      </c>
      <c r="C22" s="18">
        <f>celkem!I43</f>
        <v>0</v>
      </c>
      <c r="D22" s="18"/>
      <c r="E22" s="18"/>
      <c r="F22" s="18"/>
      <c r="G22" s="18"/>
      <c r="H22" s="18"/>
      <c r="I22" s="18"/>
      <c r="J22" s="18"/>
      <c r="K22" s="18"/>
      <c r="L22" s="18"/>
      <c r="M22" s="47"/>
      <c r="N22" s="16" t="s">
        <v>12</v>
      </c>
      <c r="O22" s="17">
        <f t="shared" si="1"/>
        <v>0</v>
      </c>
    </row>
    <row r="23" spans="1:15" ht="24.75" customHeight="1">
      <c r="A23" s="21"/>
      <c r="B23" s="50">
        <f>celkem!K44</f>
        <v>0</v>
      </c>
      <c r="C23" s="50">
        <f>celkem!I44</f>
        <v>0</v>
      </c>
      <c r="D23" s="50"/>
      <c r="E23" s="50"/>
      <c r="F23" s="50"/>
      <c r="G23" s="50"/>
      <c r="H23" s="50"/>
      <c r="I23" s="50"/>
      <c r="J23" s="50"/>
      <c r="K23" s="50"/>
      <c r="L23" s="50"/>
      <c r="M23" s="51"/>
      <c r="N23" s="22" t="s">
        <v>12</v>
      </c>
      <c r="O23" s="17">
        <f t="shared" si="1"/>
        <v>0</v>
      </c>
    </row>
    <row r="24" spans="1:15" ht="24.75" customHeight="1">
      <c r="A24" s="21"/>
      <c r="B24" s="50">
        <f>celkem!K48</f>
        <v>0</v>
      </c>
      <c r="C24" s="50">
        <f>celkem!I48</f>
        <v>0</v>
      </c>
      <c r="D24" s="50"/>
      <c r="E24" s="50"/>
      <c r="F24" s="50"/>
      <c r="G24" s="50"/>
      <c r="H24" s="50"/>
      <c r="I24" s="50"/>
      <c r="J24" s="50"/>
      <c r="K24" s="50"/>
      <c r="L24" s="50"/>
      <c r="M24" s="51"/>
      <c r="N24" s="22" t="s">
        <v>12</v>
      </c>
      <c r="O24" s="17">
        <f t="shared" si="1"/>
        <v>0</v>
      </c>
    </row>
    <row r="25" spans="1:15" ht="24.75" customHeight="1">
      <c r="A25" s="21"/>
      <c r="B25" s="50">
        <f>celkem!K49</f>
        <v>0</v>
      </c>
      <c r="C25" s="50">
        <f>celkem!I49</f>
        <v>0</v>
      </c>
      <c r="D25" s="50"/>
      <c r="E25" s="50"/>
      <c r="F25" s="50"/>
      <c r="G25" s="50"/>
      <c r="H25" s="50"/>
      <c r="I25" s="50"/>
      <c r="J25" s="50"/>
      <c r="K25" s="50"/>
      <c r="L25" s="50"/>
      <c r="M25" s="51"/>
      <c r="N25" s="22" t="s">
        <v>12</v>
      </c>
      <c r="O25" s="17">
        <f t="shared" si="1"/>
        <v>0</v>
      </c>
    </row>
    <row r="26" spans="1:15" ht="24.75" customHeight="1" thickBot="1">
      <c r="A26" s="23"/>
      <c r="B26" s="24">
        <f>celkem!K50</f>
        <v>0</v>
      </c>
      <c r="C26" s="24">
        <f>celkem!I50</f>
        <v>0</v>
      </c>
      <c r="D26" s="24"/>
      <c r="E26" s="24"/>
      <c r="F26" s="24"/>
      <c r="G26" s="24"/>
      <c r="H26" s="24"/>
      <c r="I26" s="24"/>
      <c r="J26" s="24"/>
      <c r="K26" s="24"/>
      <c r="L26" s="24"/>
      <c r="M26" s="48"/>
      <c r="N26" s="26" t="s">
        <v>12</v>
      </c>
      <c r="O26" s="17">
        <f t="shared" si="1"/>
        <v>0</v>
      </c>
    </row>
    <row r="27" spans="1:15" ht="13.5" thickTop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N27" s="42"/>
      <c r="O27" s="8"/>
    </row>
    <row r="28" spans="1:15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N28" s="42"/>
      <c r="O28" s="8"/>
    </row>
    <row r="29" spans="1:15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N29" s="42"/>
      <c r="O29" s="8"/>
    </row>
    <row r="30" spans="1:15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N30" s="42"/>
      <c r="O30" s="8"/>
    </row>
    <row r="31" spans="1:15" ht="12.75">
      <c r="A31" s="8"/>
      <c r="B31" s="8" t="str">
        <f>dálka!B3</f>
        <v>Vokáček Dominik</v>
      </c>
      <c r="C31" s="8"/>
      <c r="D31" s="8"/>
      <c r="E31" s="8"/>
      <c r="F31" s="8"/>
      <c r="G31" s="8"/>
      <c r="H31" s="8"/>
      <c r="I31" s="8"/>
      <c r="J31" s="8"/>
      <c r="K31" s="8"/>
      <c r="L31" s="8"/>
      <c r="N31" s="42"/>
      <c r="O31" s="8"/>
    </row>
    <row r="32" spans="1:15" ht="12.75">
      <c r="A32" s="8"/>
      <c r="B32" s="8" t="str">
        <f>dálka!B4</f>
        <v>Bednář Petr</v>
      </c>
      <c r="C32" s="8"/>
      <c r="D32" s="8"/>
      <c r="E32" s="8"/>
      <c r="F32" s="8"/>
      <c r="G32" s="8"/>
      <c r="H32" s="8"/>
      <c r="I32" s="8"/>
      <c r="J32" s="8"/>
      <c r="K32" s="8"/>
      <c r="L32" s="8"/>
      <c r="N32" s="42"/>
      <c r="O32" s="8"/>
    </row>
    <row r="33" spans="1:15" ht="12.75">
      <c r="A33" s="8"/>
      <c r="B33" s="8" t="str">
        <f>dálka!B5</f>
        <v>Vondra Jan</v>
      </c>
      <c r="C33" s="8"/>
      <c r="D33" s="8"/>
      <c r="E33" s="8"/>
      <c r="F33" s="8"/>
      <c r="G33" s="8"/>
      <c r="H33" s="8"/>
      <c r="I33" s="8"/>
      <c r="J33" s="8"/>
      <c r="K33" s="8"/>
      <c r="L33" s="8"/>
      <c r="N33" s="42"/>
      <c r="O33" s="8"/>
    </row>
    <row r="34" spans="1:15" ht="12.75">
      <c r="A34" s="8"/>
      <c r="B34" s="8" t="str">
        <f>dálka!B6</f>
        <v>Nekut Gabriel</v>
      </c>
      <c r="C34" s="8"/>
      <c r="D34" s="8"/>
      <c r="E34" s="8"/>
      <c r="F34" s="8"/>
      <c r="G34" s="8"/>
      <c r="H34" s="8"/>
      <c r="I34" s="8"/>
      <c r="J34" s="8"/>
      <c r="K34" s="8"/>
      <c r="L34" s="8"/>
      <c r="N34" s="42"/>
      <c r="O34" s="8"/>
    </row>
    <row r="35" spans="1:15" ht="12.75">
      <c r="A35" s="8"/>
      <c r="B35" s="8" t="str">
        <f>dálka!B7</f>
        <v>Mareček Filip</v>
      </c>
      <c r="C35" s="8"/>
      <c r="D35" s="8"/>
      <c r="E35" s="8"/>
      <c r="F35" s="8"/>
      <c r="G35" s="8"/>
      <c r="H35" s="8"/>
      <c r="I35" s="8"/>
      <c r="J35" s="8"/>
      <c r="K35" s="8"/>
      <c r="L35" s="8"/>
      <c r="N35" s="42"/>
      <c r="O35" s="8"/>
    </row>
    <row r="36" spans="1:15" ht="12.75">
      <c r="A36" s="8"/>
      <c r="B36" s="8" t="str">
        <f>dálka!B8</f>
        <v>Petr Chromý</v>
      </c>
      <c r="C36" s="8"/>
      <c r="D36" s="8"/>
      <c r="E36" s="8"/>
      <c r="F36" s="8"/>
      <c r="G36" s="8"/>
      <c r="H36" s="8"/>
      <c r="I36" s="8"/>
      <c r="J36" s="8"/>
      <c r="K36" s="8"/>
      <c r="L36" s="8"/>
      <c r="N36" s="42"/>
      <c r="O36" s="8"/>
    </row>
    <row r="37" spans="1:15" ht="12.75">
      <c r="A37" s="8"/>
      <c r="B37" s="8" t="str">
        <f>dálka!B9</f>
        <v>David Viktorin</v>
      </c>
      <c r="C37" s="8"/>
      <c r="D37" s="8"/>
      <c r="E37" s="8"/>
      <c r="F37" s="8"/>
      <c r="G37" s="8"/>
      <c r="H37" s="8"/>
      <c r="I37" s="8"/>
      <c r="J37" s="8"/>
      <c r="K37" s="8"/>
      <c r="L37" s="8"/>
      <c r="N37" s="42"/>
      <c r="O37" s="8"/>
    </row>
    <row r="38" spans="1:15" ht="12.75">
      <c r="A38" s="8"/>
      <c r="B38" s="8" t="str">
        <f>dálka!B10</f>
        <v>Ondřej Pavlas</v>
      </c>
      <c r="C38" s="8"/>
      <c r="D38" s="8"/>
      <c r="E38" s="8"/>
      <c r="F38" s="8"/>
      <c r="G38" s="8"/>
      <c r="H38" s="8"/>
      <c r="I38" s="8"/>
      <c r="J38" s="8"/>
      <c r="K38" s="8"/>
      <c r="L38" s="8"/>
      <c r="N38" s="42"/>
      <c r="O38" s="8"/>
    </row>
    <row r="39" spans="1:15" ht="12.75">
      <c r="A39" s="8"/>
      <c r="B39" s="8" t="str">
        <f>dálka!B11</f>
        <v>Oleksandr Gurskyy</v>
      </c>
      <c r="C39" s="8"/>
      <c r="D39" s="8"/>
      <c r="E39" s="8"/>
      <c r="F39" s="8"/>
      <c r="G39" s="8"/>
      <c r="H39" s="8"/>
      <c r="I39" s="8"/>
      <c r="J39" s="8"/>
      <c r="K39" s="8"/>
      <c r="L39" s="8"/>
      <c r="N39" s="42"/>
      <c r="O39" s="8"/>
    </row>
    <row r="40" spans="1:15" ht="12.75">
      <c r="A40" s="8"/>
      <c r="B40" s="8" t="str">
        <f>dálka!B12</f>
        <v>Jan Pejcha</v>
      </c>
      <c r="C40" s="8"/>
      <c r="D40" s="8"/>
      <c r="E40" s="8"/>
      <c r="F40" s="8"/>
      <c r="G40" s="8"/>
      <c r="H40" s="8"/>
      <c r="I40" s="8"/>
      <c r="J40" s="8"/>
      <c r="K40" s="8"/>
      <c r="L40" s="8"/>
      <c r="N40" s="42"/>
      <c r="O40" s="8"/>
    </row>
    <row r="41" spans="1:15" ht="12.75">
      <c r="A41" s="8"/>
      <c r="B41" s="8" t="str">
        <f>dálka!B13</f>
        <v>Jaroslav Štangl</v>
      </c>
      <c r="C41" s="8"/>
      <c r="D41" s="8"/>
      <c r="E41" s="8"/>
      <c r="F41" s="8"/>
      <c r="G41" s="8"/>
      <c r="H41" s="8"/>
      <c r="I41" s="8"/>
      <c r="J41" s="8"/>
      <c r="K41" s="8"/>
      <c r="L41" s="8"/>
      <c r="N41" s="42"/>
      <c r="O41" s="8"/>
    </row>
    <row r="42" spans="1:15" ht="12.75">
      <c r="A42" s="8"/>
      <c r="B42" s="8">
        <f>dálka!B14</f>
        <v>0</v>
      </c>
      <c r="C42" s="8"/>
      <c r="D42" s="8"/>
      <c r="E42" s="8"/>
      <c r="F42" s="8"/>
      <c r="G42" s="8"/>
      <c r="H42" s="8"/>
      <c r="I42" s="8"/>
      <c r="J42" s="8"/>
      <c r="K42" s="8"/>
      <c r="L42" s="8"/>
      <c r="N42" s="42"/>
      <c r="O42" s="8"/>
    </row>
    <row r="43" spans="1:15" ht="12.75">
      <c r="A43" s="8"/>
      <c r="B43" s="8">
        <f>dálka!B15</f>
        <v>0</v>
      </c>
      <c r="C43" s="8"/>
      <c r="D43" s="8"/>
      <c r="E43" s="8"/>
      <c r="F43" s="8"/>
      <c r="G43" s="8"/>
      <c r="H43" s="8"/>
      <c r="I43" s="8"/>
      <c r="J43" s="8"/>
      <c r="K43" s="8"/>
      <c r="L43" s="8"/>
      <c r="N43" s="42"/>
      <c r="O43" s="8"/>
    </row>
    <row r="44" spans="1:15" ht="12.75">
      <c r="A44" s="8"/>
      <c r="B44" s="8">
        <f>dálka!B16</f>
        <v>0</v>
      </c>
      <c r="C44" s="8"/>
      <c r="D44" s="8"/>
      <c r="E44" s="8"/>
      <c r="F44" s="8"/>
      <c r="G44" s="8"/>
      <c r="H44" s="8"/>
      <c r="I44" s="8"/>
      <c r="J44" s="8"/>
      <c r="K44" s="8"/>
      <c r="L44" s="8"/>
      <c r="N44" s="42"/>
      <c r="O44" s="8"/>
    </row>
    <row r="45" spans="1:15" ht="12.75">
      <c r="A45" s="8"/>
      <c r="B45" s="8">
        <f>dálka!B17</f>
        <v>0</v>
      </c>
      <c r="C45" s="8"/>
      <c r="D45" s="8"/>
      <c r="E45" s="8"/>
      <c r="F45" s="8"/>
      <c r="G45" s="8"/>
      <c r="H45" s="8"/>
      <c r="I45" s="8"/>
      <c r="J45" s="8"/>
      <c r="K45" s="8"/>
      <c r="L45" s="8"/>
      <c r="N45" s="42"/>
      <c r="O45" s="8"/>
    </row>
    <row r="46" spans="1:15" ht="12.75">
      <c r="A46" s="8"/>
      <c r="B46" s="8">
        <f>dálka!B18</f>
        <v>0</v>
      </c>
      <c r="C46" s="8"/>
      <c r="D46" s="8"/>
      <c r="E46" s="8"/>
      <c r="F46" s="8"/>
      <c r="G46" s="8"/>
      <c r="H46" s="8"/>
      <c r="I46" s="8"/>
      <c r="J46" s="8"/>
      <c r="K46" s="8"/>
      <c r="L46" s="8"/>
      <c r="N46" s="42"/>
      <c r="O46" s="8"/>
    </row>
    <row r="47" spans="1:15" ht="12.75">
      <c r="A47" s="8"/>
      <c r="B47" s="8">
        <f>dálka!B19</f>
        <v>0</v>
      </c>
      <c r="C47" s="8"/>
      <c r="D47" s="8"/>
      <c r="E47" s="8"/>
      <c r="F47" s="8"/>
      <c r="G47" s="8"/>
      <c r="H47" s="8"/>
      <c r="I47" s="8"/>
      <c r="J47" s="8"/>
      <c r="K47" s="8"/>
      <c r="L47" s="8"/>
      <c r="N47" s="42"/>
      <c r="O47" s="8"/>
    </row>
    <row r="48" spans="1:15" ht="12.75">
      <c r="A48" s="8"/>
      <c r="B48" s="8">
        <f>dálka!B20</f>
        <v>0</v>
      </c>
      <c r="C48" s="8"/>
      <c r="D48" s="8"/>
      <c r="E48" s="8"/>
      <c r="F48" s="8"/>
      <c r="G48" s="8"/>
      <c r="H48" s="8"/>
      <c r="I48" s="8"/>
      <c r="J48" s="8"/>
      <c r="K48" s="8"/>
      <c r="L48" s="8"/>
      <c r="N48" s="42"/>
      <c r="O48" s="8"/>
    </row>
    <row r="49" spans="1:15" ht="12.75">
      <c r="A49" s="8"/>
      <c r="B49" s="8">
        <f>dálka!B21</f>
        <v>0</v>
      </c>
      <c r="C49" s="8"/>
      <c r="D49" s="8"/>
      <c r="E49" s="8"/>
      <c r="F49" s="8"/>
      <c r="G49" s="8"/>
      <c r="H49" s="8"/>
      <c r="I49" s="8"/>
      <c r="J49" s="8"/>
      <c r="K49" s="8"/>
      <c r="L49" s="8"/>
      <c r="N49" s="42"/>
      <c r="O49" s="8"/>
    </row>
    <row r="50" spans="1:15" ht="12.75">
      <c r="A50" s="8"/>
      <c r="B50" s="8">
        <f>dálka!B22</f>
        <v>0</v>
      </c>
      <c r="C50" s="8"/>
      <c r="D50" s="8"/>
      <c r="E50" s="8"/>
      <c r="F50" s="8"/>
      <c r="G50" s="8"/>
      <c r="H50" s="8"/>
      <c r="I50" s="8"/>
      <c r="J50" s="8"/>
      <c r="K50" s="8"/>
      <c r="L50" s="8"/>
      <c r="N50" s="42"/>
      <c r="O50" s="8"/>
    </row>
    <row r="51" spans="1:15" ht="12.75">
      <c r="A51" s="8"/>
      <c r="B51" s="8">
        <f>dálka!B23</f>
        <v>0</v>
      </c>
      <c r="C51" s="8"/>
      <c r="D51" s="8"/>
      <c r="E51" s="8"/>
      <c r="F51" s="8"/>
      <c r="G51" s="8"/>
      <c r="H51" s="8"/>
      <c r="I51" s="8"/>
      <c r="J51" s="8"/>
      <c r="K51" s="8"/>
      <c r="L51" s="8"/>
      <c r="N51" s="42"/>
      <c r="O51" s="8"/>
    </row>
    <row r="52" spans="1:15" ht="12.75">
      <c r="A52" s="8"/>
      <c r="B52" s="8">
        <f>dálka!B24</f>
        <v>0</v>
      </c>
      <c r="C52" s="8"/>
      <c r="D52" s="8"/>
      <c r="E52" s="8"/>
      <c r="F52" s="8"/>
      <c r="G52" s="8"/>
      <c r="H52" s="8"/>
      <c r="I52" s="8"/>
      <c r="J52" s="8"/>
      <c r="K52" s="8"/>
      <c r="L52" s="8"/>
      <c r="N52" s="42"/>
      <c r="O52" s="8"/>
    </row>
    <row r="53" spans="1:15" ht="12.75">
      <c r="A53" s="8"/>
      <c r="B53" s="8">
        <f>dálka!B25</f>
        <v>0</v>
      </c>
      <c r="C53" s="8"/>
      <c r="D53" s="8"/>
      <c r="E53" s="8"/>
      <c r="F53" s="8"/>
      <c r="G53" s="8"/>
      <c r="H53" s="8"/>
      <c r="I53" s="8"/>
      <c r="J53" s="8"/>
      <c r="K53" s="8"/>
      <c r="L53" s="8"/>
      <c r="N53" s="42"/>
      <c r="O53" s="8"/>
    </row>
    <row r="54" spans="1:15" ht="12.75">
      <c r="A54" s="8"/>
      <c r="B54" s="8">
        <f>dálka!B26</f>
        <v>0</v>
      </c>
      <c r="C54" s="8"/>
      <c r="D54" s="8"/>
      <c r="E54" s="8"/>
      <c r="F54" s="8"/>
      <c r="G54" s="8"/>
      <c r="H54" s="8"/>
      <c r="I54" s="8"/>
      <c r="J54" s="8"/>
      <c r="K54" s="8"/>
      <c r="L54" s="8"/>
      <c r="N54" s="42"/>
      <c r="O54" s="8"/>
    </row>
    <row r="55" spans="1:15" ht="12.75">
      <c r="A55" s="8"/>
      <c r="B55" s="8">
        <f>dálka!B27</f>
        <v>0</v>
      </c>
      <c r="C55" s="8"/>
      <c r="D55" s="8"/>
      <c r="E55" s="8"/>
      <c r="F55" s="8"/>
      <c r="G55" s="8"/>
      <c r="H55" s="8"/>
      <c r="I55" s="8"/>
      <c r="J55" s="8"/>
      <c r="K55" s="8"/>
      <c r="L55" s="8"/>
      <c r="N55" s="42"/>
      <c r="O55" s="8"/>
    </row>
    <row r="56" spans="1:15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N56" s="42"/>
      <c r="O56" s="8"/>
    </row>
    <row r="57" spans="1:15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N57" s="42"/>
      <c r="O57" s="8"/>
    </row>
    <row r="58" spans="1:15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N58" s="42"/>
      <c r="O58" s="8"/>
    </row>
    <row r="59" spans="1:15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N59" s="42"/>
      <c r="O59" s="8"/>
    </row>
    <row r="60" spans="1:15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N60" s="42"/>
      <c r="O60" s="8"/>
    </row>
    <row r="61" spans="1:15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N61" s="42"/>
      <c r="O61" s="8"/>
    </row>
    <row r="62" spans="1:15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N62" s="42"/>
      <c r="O62" s="8"/>
    </row>
    <row r="63" spans="1:15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N63" s="42"/>
      <c r="O63" s="8"/>
    </row>
    <row r="64" spans="1:15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N64" s="42"/>
      <c r="O64" s="8"/>
    </row>
    <row r="65" spans="1:15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N65" s="42"/>
      <c r="O65" s="8"/>
    </row>
    <row r="66" spans="1:15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N66" s="42"/>
      <c r="O66" s="8"/>
    </row>
    <row r="67" spans="1:15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N67" s="42"/>
      <c r="O67" s="8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J71"/>
  <sheetViews>
    <sheetView zoomScalePageLayoutView="0" workbookViewId="0" topLeftCell="A3">
      <selection activeCell="H6" sqref="H6"/>
    </sheetView>
  </sheetViews>
  <sheetFormatPr defaultColWidth="9.00390625" defaultRowHeight="12.75"/>
  <cols>
    <col min="1" max="1" width="3.75390625" style="0" customWidth="1"/>
    <col min="2" max="2" width="24.00390625" style="0" customWidth="1"/>
    <col min="3" max="3" width="14.75390625" style="0" customWidth="1"/>
    <col min="4" max="6" width="12.75390625" style="0" customWidth="1"/>
    <col min="7" max="7" width="6.75390625" style="0" hidden="1" customWidth="1"/>
    <col min="8" max="8" width="11.00390625" style="52" customWidth="1"/>
    <col min="9" max="9" width="3.625" style="2" customWidth="1"/>
    <col min="10" max="10" width="5.625" style="0" customWidth="1"/>
  </cols>
  <sheetData>
    <row r="1" spans="1:10" ht="18.75" customHeight="1" thickBot="1">
      <c r="A1" s="8"/>
      <c r="B1" s="142" t="s">
        <v>29</v>
      </c>
      <c r="C1" s="63"/>
      <c r="D1" s="8"/>
      <c r="E1" s="8"/>
      <c r="F1" s="8"/>
      <c r="G1" s="8"/>
      <c r="I1" s="42"/>
      <c r="J1" s="8"/>
    </row>
    <row r="2" spans="1:10" ht="30" customHeight="1" thickTop="1">
      <c r="A2" s="9" t="s">
        <v>1</v>
      </c>
      <c r="B2" s="10" t="s">
        <v>2</v>
      </c>
      <c r="C2" s="10" t="s">
        <v>3</v>
      </c>
      <c r="D2" s="169" t="s">
        <v>8</v>
      </c>
      <c r="E2" s="169" t="s">
        <v>9</v>
      </c>
      <c r="F2" s="169" t="s">
        <v>10</v>
      </c>
      <c r="G2" s="44" t="s">
        <v>11</v>
      </c>
      <c r="H2" s="53" t="s">
        <v>4</v>
      </c>
      <c r="I2" s="12"/>
      <c r="J2" s="8"/>
    </row>
    <row r="3" spans="1:10" ht="19.5" customHeight="1">
      <c r="A3" s="61"/>
      <c r="B3" s="172" t="s">
        <v>57</v>
      </c>
      <c r="C3" s="57" t="s">
        <v>38</v>
      </c>
      <c r="D3" s="18"/>
      <c r="E3" s="18"/>
      <c r="F3" s="18"/>
      <c r="G3" s="20"/>
      <c r="H3" s="54">
        <v>58.1</v>
      </c>
      <c r="I3" s="16" t="s">
        <v>14</v>
      </c>
      <c r="J3" s="17">
        <f aca="true" t="shared" si="0" ref="J3:J35">IF(AND(10&lt;H3,H3&lt;100),INT(5.33*(H3-10)^1.1),0)</f>
        <v>377</v>
      </c>
    </row>
    <row r="4" spans="1:10" ht="19.5" customHeight="1">
      <c r="A4" s="61"/>
      <c r="B4" s="172" t="s">
        <v>58</v>
      </c>
      <c r="C4" s="57" t="s">
        <v>38</v>
      </c>
      <c r="D4" s="18"/>
      <c r="E4" s="18"/>
      <c r="F4" s="18"/>
      <c r="G4" s="20"/>
      <c r="H4" s="54">
        <v>43.3</v>
      </c>
      <c r="I4" s="16" t="s">
        <v>14</v>
      </c>
      <c r="J4" s="17">
        <f t="shared" si="0"/>
        <v>252</v>
      </c>
    </row>
    <row r="5" spans="1:10" ht="19.5" customHeight="1">
      <c r="A5" s="61"/>
      <c r="B5" s="172" t="s">
        <v>59</v>
      </c>
      <c r="C5" s="57" t="s">
        <v>38</v>
      </c>
      <c r="D5" s="18"/>
      <c r="E5" s="18"/>
      <c r="F5" s="18"/>
      <c r="G5" s="20"/>
      <c r="H5" s="54">
        <v>44.1</v>
      </c>
      <c r="I5" s="16" t="s">
        <v>14</v>
      </c>
      <c r="J5" s="17">
        <f t="shared" si="0"/>
        <v>258</v>
      </c>
    </row>
    <row r="6" spans="1:10" ht="19.5" customHeight="1">
      <c r="A6" s="61"/>
      <c r="B6" s="172" t="s">
        <v>60</v>
      </c>
      <c r="C6" s="57" t="s">
        <v>38</v>
      </c>
      <c r="D6" s="18"/>
      <c r="E6" s="18"/>
      <c r="F6" s="18"/>
      <c r="G6" s="20"/>
      <c r="H6" s="54">
        <v>32.4</v>
      </c>
      <c r="I6" s="16" t="s">
        <v>14</v>
      </c>
      <c r="J6" s="17">
        <f t="shared" si="0"/>
        <v>162</v>
      </c>
    </row>
    <row r="7" spans="1:10" ht="19.5" customHeight="1">
      <c r="A7" s="61"/>
      <c r="B7" s="172" t="s">
        <v>61</v>
      </c>
      <c r="C7" s="57" t="s">
        <v>38</v>
      </c>
      <c r="D7" s="18"/>
      <c r="E7" s="18"/>
      <c r="F7" s="18"/>
      <c r="G7" s="20"/>
      <c r="H7" s="54">
        <v>33</v>
      </c>
      <c r="I7" s="16" t="s">
        <v>14</v>
      </c>
      <c r="J7" s="17">
        <f t="shared" si="0"/>
        <v>167</v>
      </c>
    </row>
    <row r="8" spans="1:10" ht="19.5" customHeight="1">
      <c r="A8" s="61"/>
      <c r="B8" s="18" t="s">
        <v>48</v>
      </c>
      <c r="C8" s="57" t="s">
        <v>37</v>
      </c>
      <c r="D8" s="18"/>
      <c r="E8" s="18"/>
      <c r="F8" s="18"/>
      <c r="G8" s="20"/>
      <c r="H8" s="54">
        <v>61.2</v>
      </c>
      <c r="I8" s="16" t="s">
        <v>14</v>
      </c>
      <c r="J8" s="17">
        <f t="shared" si="0"/>
        <v>404</v>
      </c>
    </row>
    <row r="9" spans="1:10" ht="19.5" customHeight="1">
      <c r="A9" s="61"/>
      <c r="B9" s="18" t="s">
        <v>62</v>
      </c>
      <c r="C9" s="57" t="s">
        <v>37</v>
      </c>
      <c r="D9" s="18"/>
      <c r="E9" s="18"/>
      <c r="F9" s="18"/>
      <c r="G9" s="20"/>
      <c r="H9" s="54">
        <v>27.9</v>
      </c>
      <c r="I9" s="16" t="s">
        <v>14</v>
      </c>
      <c r="J9" s="17">
        <f t="shared" si="0"/>
        <v>127</v>
      </c>
    </row>
    <row r="10" spans="1:10" ht="19.5" customHeight="1">
      <c r="A10" s="61"/>
      <c r="B10" s="18" t="s">
        <v>49</v>
      </c>
      <c r="C10" s="57" t="s">
        <v>37</v>
      </c>
      <c r="D10" s="18"/>
      <c r="E10" s="18"/>
      <c r="F10" s="18"/>
      <c r="G10" s="20"/>
      <c r="H10" s="54">
        <v>39.8</v>
      </c>
      <c r="I10" s="16" t="s">
        <v>14</v>
      </c>
      <c r="J10" s="17">
        <f t="shared" si="0"/>
        <v>223</v>
      </c>
    </row>
    <row r="11" spans="1:10" ht="19.5" customHeight="1">
      <c r="A11" s="61"/>
      <c r="B11" s="18" t="s">
        <v>50</v>
      </c>
      <c r="C11" s="57" t="s">
        <v>37</v>
      </c>
      <c r="D11" s="18"/>
      <c r="E11" s="18"/>
      <c r="F11" s="18"/>
      <c r="G11" s="20"/>
      <c r="H11" s="54">
        <v>34.8</v>
      </c>
      <c r="I11" s="16" t="s">
        <v>14</v>
      </c>
      <c r="J11" s="17">
        <f t="shared" si="0"/>
        <v>182</v>
      </c>
    </row>
    <row r="12" spans="1:10" ht="19.5" customHeight="1">
      <c r="A12" s="61"/>
      <c r="B12" s="18" t="s">
        <v>51</v>
      </c>
      <c r="C12" s="57" t="s">
        <v>37</v>
      </c>
      <c r="D12" s="18"/>
      <c r="E12" s="18"/>
      <c r="F12" s="18"/>
      <c r="G12" s="20"/>
      <c r="H12" s="54">
        <v>0</v>
      </c>
      <c r="I12" s="16" t="s">
        <v>14</v>
      </c>
      <c r="J12" s="17">
        <f t="shared" si="0"/>
        <v>0</v>
      </c>
    </row>
    <row r="13" spans="1:10" ht="19.5" customHeight="1">
      <c r="A13" s="61"/>
      <c r="B13" s="172" t="s">
        <v>44</v>
      </c>
      <c r="C13" s="57" t="s">
        <v>42</v>
      </c>
      <c r="D13" s="18"/>
      <c r="E13" s="18"/>
      <c r="F13" s="18"/>
      <c r="G13" s="20"/>
      <c r="H13" s="54">
        <v>52.4</v>
      </c>
      <c r="I13" s="16" t="s">
        <v>14</v>
      </c>
      <c r="J13" s="17">
        <f t="shared" si="0"/>
        <v>328</v>
      </c>
    </row>
    <row r="14" spans="1:10" ht="19.5" customHeight="1">
      <c r="A14" s="61"/>
      <c r="B14" s="172" t="s">
        <v>63</v>
      </c>
      <c r="C14" s="57" t="s">
        <v>42</v>
      </c>
      <c r="D14" s="18"/>
      <c r="E14" s="18"/>
      <c r="F14" s="18"/>
      <c r="G14" s="20"/>
      <c r="H14" s="54">
        <v>55.1</v>
      </c>
      <c r="I14" s="16" t="s">
        <v>14</v>
      </c>
      <c r="J14" s="17">
        <f t="shared" si="0"/>
        <v>351</v>
      </c>
    </row>
    <row r="15" spans="1:10" ht="19.5" customHeight="1">
      <c r="A15" s="61"/>
      <c r="B15" s="172" t="s">
        <v>45</v>
      </c>
      <c r="C15" s="57" t="s">
        <v>42</v>
      </c>
      <c r="D15" s="18"/>
      <c r="E15" s="18"/>
      <c r="F15" s="18"/>
      <c r="G15" s="20"/>
      <c r="H15" s="54">
        <v>45.4</v>
      </c>
      <c r="I15" s="16" t="s">
        <v>14</v>
      </c>
      <c r="J15" s="17">
        <f t="shared" si="0"/>
        <v>269</v>
      </c>
    </row>
    <row r="16" spans="1:10" ht="19.5" customHeight="1">
      <c r="A16" s="61"/>
      <c r="B16" s="172" t="s">
        <v>46</v>
      </c>
      <c r="C16" s="57" t="s">
        <v>42</v>
      </c>
      <c r="D16" s="18"/>
      <c r="E16" s="18"/>
      <c r="F16" s="18"/>
      <c r="G16" s="20"/>
      <c r="H16" s="54">
        <v>38.6</v>
      </c>
      <c r="I16" s="16" t="s">
        <v>14</v>
      </c>
      <c r="J16" s="17">
        <f t="shared" si="0"/>
        <v>213</v>
      </c>
    </row>
    <row r="17" spans="1:10" ht="19.5" customHeight="1">
      <c r="A17" s="61"/>
      <c r="B17" s="172" t="s">
        <v>47</v>
      </c>
      <c r="C17" s="57" t="s">
        <v>42</v>
      </c>
      <c r="D17" s="18"/>
      <c r="E17" s="18"/>
      <c r="F17" s="18"/>
      <c r="G17" s="20"/>
      <c r="H17" s="54">
        <v>41.6</v>
      </c>
      <c r="I17" s="16" t="s">
        <v>14</v>
      </c>
      <c r="J17" s="17">
        <f t="shared" si="0"/>
        <v>237</v>
      </c>
    </row>
    <row r="18" spans="1:10" ht="19.5" customHeight="1">
      <c r="A18" s="61"/>
      <c r="B18" s="173" t="s">
        <v>52</v>
      </c>
      <c r="C18" s="59" t="s">
        <v>43</v>
      </c>
      <c r="D18" s="18"/>
      <c r="E18" s="18"/>
      <c r="F18" s="18"/>
      <c r="G18" s="20"/>
      <c r="H18" s="54">
        <v>53</v>
      </c>
      <c r="I18" s="16" t="s">
        <v>14</v>
      </c>
      <c r="J18" s="17">
        <f t="shared" si="0"/>
        <v>333</v>
      </c>
    </row>
    <row r="19" spans="1:10" ht="19.5" customHeight="1">
      <c r="A19" s="61"/>
      <c r="B19" s="173" t="s">
        <v>53</v>
      </c>
      <c r="C19" s="59" t="s">
        <v>43</v>
      </c>
      <c r="D19" s="18"/>
      <c r="E19" s="18"/>
      <c r="F19" s="18"/>
      <c r="G19" s="20"/>
      <c r="H19" s="54">
        <v>61.9</v>
      </c>
      <c r="I19" s="16" t="s">
        <v>14</v>
      </c>
      <c r="J19" s="17">
        <f t="shared" si="0"/>
        <v>410</v>
      </c>
    </row>
    <row r="20" spans="1:10" ht="19.5" customHeight="1">
      <c r="A20" s="61"/>
      <c r="B20" s="173" t="s">
        <v>54</v>
      </c>
      <c r="C20" s="59" t="s">
        <v>43</v>
      </c>
      <c r="D20" s="18"/>
      <c r="E20" s="18"/>
      <c r="F20" s="18"/>
      <c r="G20" s="20"/>
      <c r="H20" s="54">
        <v>51</v>
      </c>
      <c r="I20" s="16" t="s">
        <v>14</v>
      </c>
      <c r="J20" s="17">
        <f t="shared" si="0"/>
        <v>316</v>
      </c>
    </row>
    <row r="21" spans="1:10" ht="19.5" customHeight="1">
      <c r="A21" s="61"/>
      <c r="B21" s="173" t="s">
        <v>55</v>
      </c>
      <c r="C21" s="59" t="s">
        <v>43</v>
      </c>
      <c r="D21" s="18"/>
      <c r="E21" s="18"/>
      <c r="F21" s="18"/>
      <c r="G21" s="20"/>
      <c r="H21" s="54">
        <v>49.5</v>
      </c>
      <c r="I21" s="16" t="s">
        <v>14</v>
      </c>
      <c r="J21" s="17">
        <f t="shared" si="0"/>
        <v>304</v>
      </c>
    </row>
    <row r="22" spans="1:10" ht="19.5" customHeight="1">
      <c r="A22" s="61"/>
      <c r="B22" s="173" t="s">
        <v>56</v>
      </c>
      <c r="C22" s="59" t="s">
        <v>43</v>
      </c>
      <c r="D22" s="50"/>
      <c r="E22" s="50"/>
      <c r="F22" s="50"/>
      <c r="G22" s="144"/>
      <c r="H22" s="54">
        <v>37.2</v>
      </c>
      <c r="I22" s="16" t="s">
        <v>14</v>
      </c>
      <c r="J22" s="17">
        <f aca="true" t="shared" si="1" ref="J22:J32">IF(AND(10&lt;H22,H22&lt;100),INT(5.33*(H22-10)^1.1),0)</f>
        <v>201</v>
      </c>
    </row>
    <row r="23" spans="1:10" ht="19.5" customHeight="1">
      <c r="A23" s="61"/>
      <c r="B23" s="18"/>
      <c r="C23" s="59"/>
      <c r="D23" s="50"/>
      <c r="E23" s="50"/>
      <c r="F23" s="50"/>
      <c r="G23" s="144"/>
      <c r="H23" s="54"/>
      <c r="I23" s="16" t="s">
        <v>14</v>
      </c>
      <c r="J23" s="17">
        <f t="shared" si="1"/>
        <v>0</v>
      </c>
    </row>
    <row r="24" spans="1:10" ht="19.5" customHeight="1">
      <c r="A24" s="61"/>
      <c r="B24" s="18"/>
      <c r="C24" s="59"/>
      <c r="D24" s="50"/>
      <c r="E24" s="50"/>
      <c r="F24" s="50"/>
      <c r="G24" s="144"/>
      <c r="H24" s="54"/>
      <c r="I24" s="16" t="s">
        <v>14</v>
      </c>
      <c r="J24" s="17">
        <f t="shared" si="1"/>
        <v>0</v>
      </c>
    </row>
    <row r="25" spans="1:10" ht="19.5" customHeight="1">
      <c r="A25" s="61"/>
      <c r="B25" s="18"/>
      <c r="C25" s="59"/>
      <c r="D25" s="50"/>
      <c r="E25" s="50"/>
      <c r="F25" s="50"/>
      <c r="G25" s="144"/>
      <c r="H25" s="54"/>
      <c r="I25" s="16" t="s">
        <v>14</v>
      </c>
      <c r="J25" s="17">
        <f t="shared" si="1"/>
        <v>0</v>
      </c>
    </row>
    <row r="26" spans="1:10" ht="19.5" customHeight="1">
      <c r="A26" s="61"/>
      <c r="B26" s="18"/>
      <c r="C26" s="59"/>
      <c r="D26" s="50"/>
      <c r="E26" s="50"/>
      <c r="F26" s="50"/>
      <c r="G26" s="144"/>
      <c r="H26" s="54"/>
      <c r="I26" s="16" t="s">
        <v>14</v>
      </c>
      <c r="J26" s="17">
        <f t="shared" si="1"/>
        <v>0</v>
      </c>
    </row>
    <row r="27" spans="1:10" ht="19.5" customHeight="1">
      <c r="A27" s="61"/>
      <c r="B27" s="56"/>
      <c r="C27" s="59"/>
      <c r="D27" s="50"/>
      <c r="E27" s="50"/>
      <c r="F27" s="50"/>
      <c r="G27" s="144"/>
      <c r="H27" s="54"/>
      <c r="I27" s="16" t="s">
        <v>14</v>
      </c>
      <c r="J27" s="17">
        <f t="shared" si="1"/>
        <v>0</v>
      </c>
    </row>
    <row r="28" spans="1:10" ht="19.5" customHeight="1">
      <c r="A28" s="61"/>
      <c r="B28" s="58"/>
      <c r="C28" s="57"/>
      <c r="D28" s="50"/>
      <c r="E28" s="50"/>
      <c r="F28" s="50"/>
      <c r="G28" s="144"/>
      <c r="H28" s="54"/>
      <c r="I28" s="16" t="s">
        <v>14</v>
      </c>
      <c r="J28" s="17">
        <f t="shared" si="1"/>
        <v>0</v>
      </c>
    </row>
    <row r="29" spans="1:10" ht="19.5" customHeight="1">
      <c r="A29" s="61"/>
      <c r="B29" s="58"/>
      <c r="C29" s="57"/>
      <c r="D29" s="50"/>
      <c r="E29" s="50"/>
      <c r="F29" s="50"/>
      <c r="G29" s="144"/>
      <c r="H29" s="54"/>
      <c r="I29" s="16" t="s">
        <v>14</v>
      </c>
      <c r="J29" s="17">
        <f t="shared" si="1"/>
        <v>0</v>
      </c>
    </row>
    <row r="30" spans="1:10" ht="19.5" customHeight="1">
      <c r="A30" s="61"/>
      <c r="B30" s="58"/>
      <c r="C30" s="57"/>
      <c r="D30" s="50"/>
      <c r="E30" s="50"/>
      <c r="F30" s="50"/>
      <c r="G30" s="144"/>
      <c r="H30" s="54"/>
      <c r="I30" s="16" t="s">
        <v>14</v>
      </c>
      <c r="J30" s="17">
        <f t="shared" si="1"/>
        <v>0</v>
      </c>
    </row>
    <row r="31" spans="1:10" ht="19.5" customHeight="1">
      <c r="A31" s="61"/>
      <c r="B31" s="58"/>
      <c r="C31" s="57"/>
      <c r="D31" s="50"/>
      <c r="E31" s="50"/>
      <c r="F31" s="50"/>
      <c r="G31" s="144"/>
      <c r="H31" s="54"/>
      <c r="I31" s="16" t="s">
        <v>14</v>
      </c>
      <c r="J31" s="17">
        <f t="shared" si="1"/>
        <v>0</v>
      </c>
    </row>
    <row r="32" spans="1:10" ht="19.5" customHeight="1">
      <c r="A32" s="61"/>
      <c r="B32" s="58"/>
      <c r="C32" s="57"/>
      <c r="D32" s="18"/>
      <c r="E32" s="18"/>
      <c r="F32" s="18"/>
      <c r="G32" s="20"/>
      <c r="H32" s="54"/>
      <c r="I32" s="16" t="s">
        <v>14</v>
      </c>
      <c r="J32" s="153">
        <f t="shared" si="1"/>
        <v>0</v>
      </c>
    </row>
    <row r="33" spans="1:10" ht="19.5" customHeight="1" hidden="1">
      <c r="A33" s="146"/>
      <c r="B33" s="147"/>
      <c r="C33" s="148"/>
      <c r="D33" s="149"/>
      <c r="E33" s="149"/>
      <c r="F33" s="149"/>
      <c r="G33" s="150"/>
      <c r="H33" s="151"/>
      <c r="I33" s="152"/>
      <c r="J33" s="17"/>
    </row>
    <row r="34" spans="1:10" ht="19.5" customHeight="1" hidden="1">
      <c r="A34" s="61"/>
      <c r="B34" s="62"/>
      <c r="C34" s="59"/>
      <c r="D34" s="50"/>
      <c r="E34" s="50"/>
      <c r="F34" s="50"/>
      <c r="G34" s="144"/>
      <c r="H34" s="145"/>
      <c r="I34" s="22"/>
      <c r="J34" s="17"/>
    </row>
    <row r="35" spans="1:10" ht="19.5" customHeight="1" hidden="1" thickBot="1">
      <c r="A35" s="61"/>
      <c r="B35" s="62"/>
      <c r="C35" s="59"/>
      <c r="D35" s="24"/>
      <c r="E35" s="24"/>
      <c r="F35" s="24"/>
      <c r="G35" s="25"/>
      <c r="H35" s="55"/>
      <c r="I35" s="26" t="s">
        <v>14</v>
      </c>
      <c r="J35" s="17">
        <f t="shared" si="0"/>
        <v>0</v>
      </c>
    </row>
    <row r="36" spans="1:10" ht="19.5" customHeight="1" hidden="1" thickTop="1">
      <c r="A36" s="8"/>
      <c r="B36" s="8"/>
      <c r="C36" s="8"/>
      <c r="D36" s="8"/>
      <c r="E36" s="8"/>
      <c r="F36" s="8"/>
      <c r="G36" s="8"/>
      <c r="I36" s="42"/>
      <c r="J36" s="8"/>
    </row>
    <row r="37" spans="1:10" ht="19.5" customHeight="1" hidden="1">
      <c r="A37" s="8"/>
      <c r="B37" s="8"/>
      <c r="C37" s="8"/>
      <c r="D37" s="8"/>
      <c r="E37" s="8"/>
      <c r="F37" s="8"/>
      <c r="G37" s="8"/>
      <c r="I37" s="42"/>
      <c r="J37" s="8"/>
    </row>
    <row r="38" spans="1:10" ht="19.5" customHeight="1" hidden="1">
      <c r="A38" s="8"/>
      <c r="B38" s="8"/>
      <c r="C38" s="8"/>
      <c r="D38" s="8"/>
      <c r="E38" s="8"/>
      <c r="F38" s="8"/>
      <c r="G38" s="8"/>
      <c r="I38" s="42"/>
      <c r="J38" s="8"/>
    </row>
    <row r="39" spans="1:10" ht="19.5" customHeight="1" hidden="1">
      <c r="A39" s="8"/>
      <c r="B39" s="8"/>
      <c r="C39" s="8"/>
      <c r="D39" s="8"/>
      <c r="E39" s="8"/>
      <c r="F39" s="8"/>
      <c r="G39" s="8"/>
      <c r="I39" s="42"/>
      <c r="J39" s="8"/>
    </row>
    <row r="40" spans="1:10" ht="19.5" customHeight="1" hidden="1">
      <c r="A40" s="8"/>
      <c r="B40" s="8"/>
      <c r="C40" s="8"/>
      <c r="D40" s="8"/>
      <c r="E40" s="8"/>
      <c r="F40" s="8"/>
      <c r="G40" s="8"/>
      <c r="I40" s="42"/>
      <c r="J40" s="8"/>
    </row>
    <row r="41" spans="1:10" ht="71.25" customHeight="1" thickBot="1">
      <c r="A41" s="8"/>
      <c r="B41" s="6" t="s">
        <v>13</v>
      </c>
      <c r="C41" s="8"/>
      <c r="D41" s="8"/>
      <c r="E41" s="8"/>
      <c r="F41" s="8"/>
      <c r="G41" s="8"/>
      <c r="I41" s="42"/>
      <c r="J41" s="8"/>
    </row>
    <row r="42" spans="1:10" ht="19.5" customHeight="1" thickTop="1">
      <c r="A42" s="9" t="s">
        <v>1</v>
      </c>
      <c r="B42" s="10" t="s">
        <v>2</v>
      </c>
      <c r="C42" s="10" t="s">
        <v>3</v>
      </c>
      <c r="D42" s="43" t="s">
        <v>8</v>
      </c>
      <c r="E42" s="43" t="s">
        <v>9</v>
      </c>
      <c r="F42" s="43" t="s">
        <v>10</v>
      </c>
      <c r="G42" s="44" t="s">
        <v>11</v>
      </c>
      <c r="H42" s="53" t="s">
        <v>4</v>
      </c>
      <c r="I42" s="12"/>
      <c r="J42" s="8"/>
    </row>
    <row r="43" spans="1:10" ht="19.5" customHeight="1">
      <c r="A43" s="165"/>
      <c r="B43" s="58"/>
      <c r="C43" s="57"/>
      <c r="D43" s="18"/>
      <c r="E43" s="18"/>
      <c r="F43" s="18"/>
      <c r="G43" s="20"/>
      <c r="H43" s="54"/>
      <c r="I43" s="16" t="s">
        <v>14</v>
      </c>
      <c r="J43" s="17">
        <f aca="true" t="shared" si="2" ref="J43:J71">IF(AND(10&lt;H43,H43&lt;100),INT(5.33*(H43-10)^1.1),0)</f>
        <v>0</v>
      </c>
    </row>
    <row r="44" spans="1:10" ht="19.5" customHeight="1">
      <c r="A44" s="165"/>
      <c r="B44" s="58"/>
      <c r="C44" s="57"/>
      <c r="D44" s="18"/>
      <c r="E44" s="18"/>
      <c r="F44" s="18"/>
      <c r="G44" s="20"/>
      <c r="H44" s="54"/>
      <c r="I44" s="16" t="s">
        <v>14</v>
      </c>
      <c r="J44" s="17">
        <f t="shared" si="2"/>
        <v>0</v>
      </c>
    </row>
    <row r="45" spans="1:10" ht="19.5" customHeight="1">
      <c r="A45" s="13"/>
      <c r="B45" s="58"/>
      <c r="C45" s="57"/>
      <c r="D45" s="18"/>
      <c r="E45" s="18"/>
      <c r="F45" s="18"/>
      <c r="G45" s="20"/>
      <c r="H45" s="54"/>
      <c r="I45" s="16" t="s">
        <v>14</v>
      </c>
      <c r="J45" s="17">
        <f t="shared" si="2"/>
        <v>0</v>
      </c>
    </row>
    <row r="46" spans="1:10" ht="19.5" customHeight="1">
      <c r="A46" s="13"/>
      <c r="B46" s="58"/>
      <c r="C46" s="57"/>
      <c r="D46" s="18"/>
      <c r="E46" s="18"/>
      <c r="F46" s="18"/>
      <c r="G46" s="20"/>
      <c r="H46" s="54"/>
      <c r="I46" s="16" t="s">
        <v>14</v>
      </c>
      <c r="J46" s="17">
        <f t="shared" si="2"/>
        <v>0</v>
      </c>
    </row>
    <row r="47" spans="1:10" ht="19.5" customHeight="1">
      <c r="A47" s="13"/>
      <c r="B47" s="58"/>
      <c r="C47" s="57"/>
      <c r="D47" s="18"/>
      <c r="E47" s="18"/>
      <c r="F47" s="18"/>
      <c r="G47" s="20"/>
      <c r="H47" s="54"/>
      <c r="I47" s="16" t="s">
        <v>14</v>
      </c>
      <c r="J47" s="17">
        <f t="shared" si="2"/>
        <v>0</v>
      </c>
    </row>
    <row r="48" spans="1:10" ht="19.5" customHeight="1">
      <c r="A48" s="13"/>
      <c r="B48" s="58"/>
      <c r="C48" s="59"/>
      <c r="D48" s="18"/>
      <c r="E48" s="18"/>
      <c r="F48" s="18"/>
      <c r="G48" s="20"/>
      <c r="H48" s="54"/>
      <c r="I48" s="16" t="s">
        <v>14</v>
      </c>
      <c r="J48" s="17">
        <f t="shared" si="2"/>
        <v>0</v>
      </c>
    </row>
    <row r="49" spans="1:10" ht="19.5" customHeight="1">
      <c r="A49" s="13"/>
      <c r="B49" s="58"/>
      <c r="C49" s="59"/>
      <c r="D49" s="18"/>
      <c r="E49" s="18"/>
      <c r="F49" s="18"/>
      <c r="G49" s="20"/>
      <c r="H49" s="54"/>
      <c r="I49" s="16" t="s">
        <v>14</v>
      </c>
      <c r="J49" s="17">
        <f t="shared" si="2"/>
        <v>0</v>
      </c>
    </row>
    <row r="50" spans="1:10" ht="19.5" customHeight="1">
      <c r="A50" s="13"/>
      <c r="B50" s="58"/>
      <c r="C50" s="59"/>
      <c r="D50" s="18"/>
      <c r="E50" s="18"/>
      <c r="F50" s="18"/>
      <c r="G50" s="20"/>
      <c r="H50" s="54"/>
      <c r="I50" s="16" t="s">
        <v>14</v>
      </c>
      <c r="J50" s="17">
        <f t="shared" si="2"/>
        <v>0</v>
      </c>
    </row>
    <row r="51" spans="1:10" ht="19.5" customHeight="1">
      <c r="A51" s="13"/>
      <c r="B51" s="58"/>
      <c r="C51" s="59"/>
      <c r="D51" s="18"/>
      <c r="E51" s="18"/>
      <c r="F51" s="18"/>
      <c r="G51" s="20"/>
      <c r="H51" s="54"/>
      <c r="I51" s="16" t="s">
        <v>14</v>
      </c>
      <c r="J51" s="17">
        <f t="shared" si="2"/>
        <v>0</v>
      </c>
    </row>
    <row r="52" spans="1:10" ht="19.5" customHeight="1">
      <c r="A52" s="13"/>
      <c r="B52" s="58"/>
      <c r="C52" s="59"/>
      <c r="D52" s="18"/>
      <c r="E52" s="18"/>
      <c r="F52" s="18"/>
      <c r="G52" s="20"/>
      <c r="H52" s="54"/>
      <c r="I52" s="16" t="s">
        <v>14</v>
      </c>
      <c r="J52" s="17">
        <f t="shared" si="2"/>
        <v>0</v>
      </c>
    </row>
    <row r="53" spans="1:10" ht="19.5" customHeight="1">
      <c r="A53" s="13"/>
      <c r="B53" s="58"/>
      <c r="C53" s="57"/>
      <c r="D53" s="18"/>
      <c r="E53" s="18"/>
      <c r="F53" s="18"/>
      <c r="G53" s="20"/>
      <c r="H53" s="54"/>
      <c r="I53" s="16" t="s">
        <v>14</v>
      </c>
      <c r="J53" s="17">
        <f t="shared" si="2"/>
        <v>0</v>
      </c>
    </row>
    <row r="54" spans="1:10" ht="19.5" customHeight="1">
      <c r="A54" s="13"/>
      <c r="B54" s="58"/>
      <c r="C54" s="57"/>
      <c r="D54" s="18"/>
      <c r="E54" s="18"/>
      <c r="F54" s="18"/>
      <c r="G54" s="20"/>
      <c r="H54" s="54"/>
      <c r="I54" s="16" t="s">
        <v>14</v>
      </c>
      <c r="J54" s="17">
        <f t="shared" si="2"/>
        <v>0</v>
      </c>
    </row>
    <row r="55" spans="1:10" ht="19.5" customHeight="1">
      <c r="A55" s="13"/>
      <c r="B55" s="58"/>
      <c r="C55" s="57"/>
      <c r="D55" s="18"/>
      <c r="E55" s="18"/>
      <c r="F55" s="18"/>
      <c r="G55" s="20"/>
      <c r="H55" s="54"/>
      <c r="I55" s="16" t="s">
        <v>14</v>
      </c>
      <c r="J55" s="17">
        <f t="shared" si="2"/>
        <v>0</v>
      </c>
    </row>
    <row r="56" spans="1:10" ht="19.5" customHeight="1">
      <c r="A56" s="13"/>
      <c r="B56" s="58"/>
      <c r="C56" s="57"/>
      <c r="D56" s="18"/>
      <c r="E56" s="18"/>
      <c r="F56" s="18"/>
      <c r="G56" s="20"/>
      <c r="H56" s="54"/>
      <c r="I56" s="16" t="s">
        <v>14</v>
      </c>
      <c r="J56" s="17">
        <f t="shared" si="2"/>
        <v>0</v>
      </c>
    </row>
    <row r="57" spans="1:10" ht="19.5" customHeight="1">
      <c r="A57" s="13"/>
      <c r="B57" s="58"/>
      <c r="C57" s="57"/>
      <c r="D57" s="18"/>
      <c r="E57" s="18"/>
      <c r="F57" s="18"/>
      <c r="G57" s="20"/>
      <c r="H57" s="54"/>
      <c r="I57" s="16" t="s">
        <v>14</v>
      </c>
      <c r="J57" s="17">
        <f t="shared" si="2"/>
        <v>0</v>
      </c>
    </row>
    <row r="58" spans="1:10" ht="19.5" customHeight="1">
      <c r="A58" s="13"/>
      <c r="B58" s="58"/>
      <c r="C58" s="59"/>
      <c r="D58" s="18"/>
      <c r="E58" s="18"/>
      <c r="F58" s="18"/>
      <c r="G58" s="20"/>
      <c r="H58" s="54"/>
      <c r="I58" s="16" t="s">
        <v>14</v>
      </c>
      <c r="J58" s="17">
        <f t="shared" si="2"/>
        <v>0</v>
      </c>
    </row>
    <row r="59" spans="1:10" ht="19.5" customHeight="1">
      <c r="A59" s="13"/>
      <c r="B59" s="58"/>
      <c r="C59" s="59"/>
      <c r="D59" s="18"/>
      <c r="E59" s="18"/>
      <c r="F59" s="18"/>
      <c r="G59" s="20"/>
      <c r="H59" s="54"/>
      <c r="I59" s="16" t="s">
        <v>14</v>
      </c>
      <c r="J59" s="17">
        <f t="shared" si="2"/>
        <v>0</v>
      </c>
    </row>
    <row r="60" spans="1:10" ht="19.5" customHeight="1">
      <c r="A60" s="13"/>
      <c r="B60" s="58"/>
      <c r="C60" s="59"/>
      <c r="D60" s="18"/>
      <c r="E60" s="18"/>
      <c r="F60" s="18"/>
      <c r="G60" s="20"/>
      <c r="H60" s="54"/>
      <c r="I60" s="16" t="s">
        <v>14</v>
      </c>
      <c r="J60" s="17">
        <f t="shared" si="2"/>
        <v>0</v>
      </c>
    </row>
    <row r="61" spans="1:10" ht="19.5" customHeight="1">
      <c r="A61" s="13"/>
      <c r="B61" s="58"/>
      <c r="C61" s="59"/>
      <c r="D61" s="18"/>
      <c r="E61" s="18"/>
      <c r="F61" s="18"/>
      <c r="G61" s="20"/>
      <c r="H61" s="54"/>
      <c r="I61" s="16" t="s">
        <v>14</v>
      </c>
      <c r="J61" s="17">
        <f t="shared" si="2"/>
        <v>0</v>
      </c>
    </row>
    <row r="62" spans="1:10" ht="19.5" customHeight="1">
      <c r="A62" s="21"/>
      <c r="B62" s="58"/>
      <c r="C62" s="59"/>
      <c r="D62" s="50"/>
      <c r="E62" s="50"/>
      <c r="F62" s="50"/>
      <c r="G62" s="144"/>
      <c r="H62" s="145"/>
      <c r="I62" s="22"/>
      <c r="J62" s="17"/>
    </row>
    <row r="63" spans="1:10" ht="19.5" customHeight="1">
      <c r="A63" s="21"/>
      <c r="B63" s="58"/>
      <c r="C63" s="59"/>
      <c r="D63" s="50"/>
      <c r="E63" s="50"/>
      <c r="F63" s="50"/>
      <c r="G63" s="144"/>
      <c r="H63" s="145"/>
      <c r="I63" s="22"/>
      <c r="J63" s="17"/>
    </row>
    <row r="64" spans="1:10" ht="19.5" customHeight="1">
      <c r="A64" s="21"/>
      <c r="B64" s="58"/>
      <c r="C64" s="59"/>
      <c r="D64" s="50"/>
      <c r="E64" s="50"/>
      <c r="F64" s="50"/>
      <c r="G64" s="144"/>
      <c r="H64" s="145"/>
      <c r="I64" s="22"/>
      <c r="J64" s="17"/>
    </row>
    <row r="65" spans="1:10" ht="19.5" customHeight="1">
      <c r="A65" s="21"/>
      <c r="B65" s="58"/>
      <c r="C65" s="59"/>
      <c r="D65" s="50"/>
      <c r="E65" s="50"/>
      <c r="F65" s="50"/>
      <c r="G65" s="144"/>
      <c r="H65" s="145"/>
      <c r="I65" s="22"/>
      <c r="J65" s="17"/>
    </row>
    <row r="66" spans="1:10" ht="19.5" customHeight="1">
      <c r="A66" s="21"/>
      <c r="B66" s="58"/>
      <c r="C66" s="59"/>
      <c r="D66" s="50"/>
      <c r="E66" s="50"/>
      <c r="F66" s="50"/>
      <c r="G66" s="144"/>
      <c r="H66" s="145"/>
      <c r="I66" s="22"/>
      <c r="J66" s="17"/>
    </row>
    <row r="67" spans="1:10" ht="19.5" customHeight="1">
      <c r="A67" s="21"/>
      <c r="B67" s="58"/>
      <c r="C67" s="59"/>
      <c r="D67" s="50"/>
      <c r="E67" s="50"/>
      <c r="F67" s="50"/>
      <c r="G67" s="144"/>
      <c r="H67" s="145"/>
      <c r="I67" s="22"/>
      <c r="J67" s="17"/>
    </row>
    <row r="68" spans="1:10" ht="19.5" customHeight="1">
      <c r="A68" s="21"/>
      <c r="B68" s="58"/>
      <c r="C68" s="59"/>
      <c r="D68" s="50"/>
      <c r="E68" s="50"/>
      <c r="F68" s="50"/>
      <c r="G68" s="144"/>
      <c r="H68" s="145"/>
      <c r="I68" s="22"/>
      <c r="J68" s="17"/>
    </row>
    <row r="69" spans="1:10" ht="19.5" customHeight="1">
      <c r="A69" s="21"/>
      <c r="B69" s="58"/>
      <c r="C69" s="59"/>
      <c r="D69" s="50"/>
      <c r="E69" s="50"/>
      <c r="F69" s="50"/>
      <c r="G69" s="144"/>
      <c r="H69" s="145"/>
      <c r="I69" s="22"/>
      <c r="J69" s="17"/>
    </row>
    <row r="70" spans="1:10" ht="19.5" customHeight="1">
      <c r="A70" s="21"/>
      <c r="B70" s="58"/>
      <c r="C70" s="59"/>
      <c r="D70" s="50"/>
      <c r="E70" s="50"/>
      <c r="F70" s="50"/>
      <c r="G70" s="144"/>
      <c r="H70" s="145"/>
      <c r="I70" s="22"/>
      <c r="J70" s="17"/>
    </row>
    <row r="71" spans="1:10" ht="19.5" customHeight="1" thickBot="1">
      <c r="A71" s="23"/>
      <c r="B71" s="58"/>
      <c r="C71" s="59"/>
      <c r="D71" s="24"/>
      <c r="E71" s="24"/>
      <c r="F71" s="24"/>
      <c r="G71" s="25"/>
      <c r="H71" s="55"/>
      <c r="I71" s="26" t="s">
        <v>14</v>
      </c>
      <c r="J71" s="17">
        <f t="shared" si="2"/>
        <v>0</v>
      </c>
    </row>
    <row r="72" ht="19.5" customHeight="1" thickTop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K199"/>
  <sheetViews>
    <sheetView tabSelected="1" zoomScalePageLayoutView="0" workbookViewId="0" topLeftCell="A1">
      <selection activeCell="A18" sqref="A18"/>
    </sheetView>
  </sheetViews>
  <sheetFormatPr defaultColWidth="9.00390625" defaultRowHeight="12.75"/>
  <cols>
    <col min="1" max="1" width="4.125" style="0" customWidth="1"/>
    <col min="2" max="2" width="14.375" style="0" customWidth="1"/>
    <col min="3" max="3" width="22.375" style="0" customWidth="1"/>
    <col min="4" max="8" width="8.75390625" style="0" customWidth="1"/>
    <col min="9" max="9" width="10.875" style="0" customWidth="1"/>
    <col min="10" max="10" width="26.25390625" style="0" customWidth="1"/>
    <col min="11" max="11" width="21.75390625" style="0" customWidth="1"/>
    <col min="12" max="13" width="35.25390625" style="0" customWidth="1"/>
  </cols>
  <sheetData>
    <row r="1" spans="1:9" ht="18">
      <c r="A1" s="154" t="s">
        <v>30</v>
      </c>
      <c r="B1" s="64"/>
      <c r="C1" s="64"/>
      <c r="D1" s="64"/>
      <c r="E1" s="64"/>
      <c r="F1" s="64"/>
      <c r="G1" s="64"/>
      <c r="H1" s="8"/>
      <c r="I1" t="s">
        <v>15</v>
      </c>
    </row>
    <row r="2" spans="1:11" ht="13.5" thickBot="1">
      <c r="A2" s="65" t="s">
        <v>1</v>
      </c>
      <c r="B2" s="66" t="s">
        <v>3</v>
      </c>
      <c r="C2" s="66" t="s">
        <v>22</v>
      </c>
      <c r="D2" s="66" t="s">
        <v>0</v>
      </c>
      <c r="E2" s="66" t="s">
        <v>24</v>
      </c>
      <c r="F2" s="66" t="s">
        <v>17</v>
      </c>
      <c r="G2" s="66" t="s">
        <v>13</v>
      </c>
      <c r="H2" s="66"/>
      <c r="I2" s="67" t="s">
        <v>3</v>
      </c>
      <c r="J2" s="67" t="s">
        <v>23</v>
      </c>
      <c r="K2" s="67" t="s">
        <v>18</v>
      </c>
    </row>
    <row r="3" spans="1:11" ht="12.75" customHeight="1" thickTop="1">
      <c r="A3" s="185"/>
      <c r="B3" s="184" t="s">
        <v>38</v>
      </c>
      <c r="C3" s="58" t="s">
        <v>57</v>
      </c>
      <c r="D3" s="69">
        <f>VLOOKUP(C3,'60m'!B1:G52,5,FALSE)</f>
        <v>340</v>
      </c>
      <c r="E3" s="69">
        <f>VLOOKUP(C3,'800m'!B1:F100,5,FALSE)</f>
        <v>425</v>
      </c>
      <c r="F3" s="69">
        <f>MAX(VLOOKUP(C3,dálka!B1:P102,9,FALSE),VLOOKUP(C3,výška!B1:P100,14,FALSE))</f>
        <v>250</v>
      </c>
      <c r="G3" s="70">
        <f>VLOOKUP(C3,míček!B1:P61,9,FALSE)</f>
        <v>377</v>
      </c>
      <c r="H3" s="71">
        <f>SUM(D3:G3)</f>
        <v>1392</v>
      </c>
      <c r="I3" s="72"/>
      <c r="J3" s="73"/>
      <c r="K3" s="74"/>
    </row>
    <row r="4" spans="1:11" ht="12.75" customHeight="1">
      <c r="A4" s="186"/>
      <c r="B4" s="181"/>
      <c r="C4" s="58" t="s">
        <v>58</v>
      </c>
      <c r="D4" s="77">
        <f>VLOOKUP(C4,'60m'!B1:G52,5,FALSE)</f>
        <v>214</v>
      </c>
      <c r="E4" s="77">
        <f>VLOOKUP(C4,'800m'!B1:F101,5,FALSE)</f>
        <v>183</v>
      </c>
      <c r="F4" s="77">
        <f>MAX(VLOOKUP(C4,dálka!B1:P103,9,FALSE),VLOOKUP(C4,výška!B1:P101,14,FALSE))</f>
        <v>317</v>
      </c>
      <c r="G4" s="78">
        <f>VLOOKUP(C4,míček!B1:P71,9,FALSE)</f>
        <v>252</v>
      </c>
      <c r="H4" s="77">
        <f>SUM(D4:G4)</f>
        <v>966</v>
      </c>
      <c r="I4" s="79"/>
      <c r="J4" s="73"/>
      <c r="K4" s="80"/>
    </row>
    <row r="5" spans="1:11" ht="12.75" customHeight="1">
      <c r="A5" s="168"/>
      <c r="B5" s="167"/>
      <c r="C5" s="58" t="s">
        <v>59</v>
      </c>
      <c r="D5" s="77">
        <f>VLOOKUP(C5,'60m'!B1:G52,5,FALSE)</f>
        <v>274</v>
      </c>
      <c r="E5" s="77">
        <f>VLOOKUP(C5,'800m'!B1:F102,5,FALSE)</f>
        <v>359</v>
      </c>
      <c r="F5" s="77">
        <f>MAX(VLOOKUP(C5,dálka!B1:P104,9,FALSE),VLOOKUP(C5,výška!B1:P102,14,FALSE))</f>
        <v>317</v>
      </c>
      <c r="G5" s="78">
        <f>VLOOKUP(C5,míček!B1:P72,9,FALSE)</f>
        <v>258</v>
      </c>
      <c r="H5" s="77">
        <f>SUM(D5:G5)</f>
        <v>1208</v>
      </c>
      <c r="I5" s="79"/>
      <c r="J5" s="73"/>
      <c r="K5" s="80"/>
    </row>
    <row r="6" spans="1:11" ht="12.75" customHeight="1">
      <c r="A6" s="163" t="s">
        <v>66</v>
      </c>
      <c r="B6" s="164"/>
      <c r="C6" s="58" t="s">
        <v>60</v>
      </c>
      <c r="D6" s="77">
        <f>VLOOKUP(C6,'60m'!B1:G52,5,FALSE)</f>
        <v>0</v>
      </c>
      <c r="E6" s="77">
        <f>VLOOKUP(C6,'800m'!B1:F103,5,FALSE)</f>
        <v>142</v>
      </c>
      <c r="F6" s="77">
        <f>MAX(VLOOKUP(C6,dálka!B1:P105,9,FALSE),VLOOKUP(C6,výška!B1:P103,14,FALSE))</f>
        <v>118</v>
      </c>
      <c r="G6" s="78">
        <f>VLOOKUP(C6,míček!B1:P73,9,FALSE)</f>
        <v>162</v>
      </c>
      <c r="H6" s="77">
        <f>SUM(D6:G6)</f>
        <v>422</v>
      </c>
      <c r="I6" s="83"/>
      <c r="J6" s="73"/>
      <c r="K6" s="84"/>
    </row>
    <row r="7" spans="1:11" ht="12.75" customHeight="1" thickBot="1">
      <c r="A7" s="160"/>
      <c r="B7" s="82"/>
      <c r="C7" s="58" t="s">
        <v>61</v>
      </c>
      <c r="D7" s="77">
        <f>VLOOKUP(C7,'60m'!B1:G52,5,FALSE)</f>
        <v>27</v>
      </c>
      <c r="E7" s="77">
        <f>VLOOKUP(C7,'800m'!B1:F104,5,FALSE)</f>
        <v>51</v>
      </c>
      <c r="F7" s="77">
        <f>MAX(VLOOKUP(C7,dálka!B1:P106,9,FALSE),VLOOKUP(C7,výška!B1:P104,14,FALSE))</f>
        <v>84</v>
      </c>
      <c r="G7" s="78">
        <f>VLOOKUP(C7,míček!B1:P74,9,FALSE)</f>
        <v>167</v>
      </c>
      <c r="H7" s="77">
        <f>SUM(D7:G7)</f>
        <v>329</v>
      </c>
      <c r="I7" s="79"/>
      <c r="J7" s="73"/>
      <c r="K7" s="80"/>
    </row>
    <row r="8" spans="1:11" ht="12.75" customHeight="1" thickBot="1" thickTop="1">
      <c r="A8" s="160"/>
      <c r="B8" s="85"/>
      <c r="C8" s="170"/>
      <c r="D8" s="77"/>
      <c r="E8" s="87"/>
      <c r="F8" s="77" t="s">
        <v>16</v>
      </c>
      <c r="G8" s="78"/>
      <c r="H8" s="166">
        <f>IF(C7=0,SUM(H3:H6),SUM(H3:H7)-MIN(H3:H7))</f>
        <v>3988</v>
      </c>
      <c r="I8" s="88"/>
      <c r="J8" s="89"/>
      <c r="K8" s="90"/>
    </row>
    <row r="9" spans="1:11" ht="12.75" customHeight="1" thickTop="1">
      <c r="A9" s="182"/>
      <c r="B9" s="180" t="s">
        <v>37</v>
      </c>
      <c r="C9" s="76" t="s">
        <v>48</v>
      </c>
      <c r="D9" s="91">
        <f>VLOOKUP(C9,'60m'!B1:G52,5,FALSE)</f>
        <v>465</v>
      </c>
      <c r="E9" s="91">
        <f>VLOOKUP(C9,'800m'!B1:F106,5,FALSE)</f>
        <v>455</v>
      </c>
      <c r="F9" s="91">
        <f>MAX(VLOOKUP(C9,dálka!B1:P108,9,FALSE),VLOOKUP(C9,výška!B1:P106,14,FALSE))</f>
        <v>306</v>
      </c>
      <c r="G9" s="92">
        <f>VLOOKUP(C9,míček!B1:P76,9,FALSE)</f>
        <v>404</v>
      </c>
      <c r="H9" s="77">
        <f>SUM(D9:G9)</f>
        <v>1630</v>
      </c>
      <c r="I9" s="88"/>
      <c r="J9" s="93"/>
      <c r="K9" s="94"/>
    </row>
    <row r="10" spans="1:11" ht="12.75" customHeight="1">
      <c r="A10" s="183"/>
      <c r="B10" s="181"/>
      <c r="C10" s="76" t="s">
        <v>62</v>
      </c>
      <c r="D10" s="77">
        <f>VLOOKUP(C10,'60m'!B1:G52,5,FALSE)</f>
        <v>318</v>
      </c>
      <c r="E10" s="77">
        <f>VLOOKUP(C10,'800m'!B1:F107,5,FALSE)</f>
        <v>148</v>
      </c>
      <c r="F10" s="77">
        <f>MAX(VLOOKUP(C10,dálka!B1:P109,9,FALSE),VLOOKUP(C10,výška!B1:P107,14,FALSE))</f>
        <v>283</v>
      </c>
      <c r="G10" s="78">
        <f>VLOOKUP(C10,míček!B1:P77,9,FALSE)</f>
        <v>127</v>
      </c>
      <c r="H10" s="77">
        <f>SUM(D10:G10)</f>
        <v>876</v>
      </c>
      <c r="I10" s="79"/>
      <c r="J10" s="95"/>
      <c r="K10" s="96"/>
    </row>
    <row r="11" spans="1:11" ht="12.75" customHeight="1">
      <c r="A11" s="161"/>
      <c r="B11" s="97"/>
      <c r="C11" s="76" t="s">
        <v>49</v>
      </c>
      <c r="D11" s="77">
        <f>VLOOKUP(C11,'60m'!B1:G52,5,FALSE)</f>
        <v>214</v>
      </c>
      <c r="E11" s="77">
        <f>VLOOKUP(C11,'800m'!B1:F108,5,FALSE)</f>
        <v>158</v>
      </c>
      <c r="F11" s="77">
        <f>MAX(VLOOKUP(C11,dálka!B1:P110,9,FALSE),VLOOKUP(C11,výška!B1:P108,14,FALSE))</f>
        <v>267</v>
      </c>
      <c r="G11" s="78">
        <f>VLOOKUP(C11,míček!B1:P78,9,FALSE)</f>
        <v>223</v>
      </c>
      <c r="H11" s="77">
        <f>SUM(D11:G11)</f>
        <v>862</v>
      </c>
      <c r="I11" s="79"/>
      <c r="J11" s="98"/>
      <c r="K11" s="96"/>
    </row>
    <row r="12" spans="1:11" ht="12.75" customHeight="1">
      <c r="A12" s="163" t="s">
        <v>65</v>
      </c>
      <c r="B12" s="164"/>
      <c r="C12" s="76" t="s">
        <v>50</v>
      </c>
      <c r="D12" s="77">
        <f>VLOOKUP(C12,'60m'!B1:G52,5,FALSE)</f>
        <v>145</v>
      </c>
      <c r="E12" s="77">
        <f>VLOOKUP(C12,'800m'!B1:F109,5,FALSE)</f>
        <v>323</v>
      </c>
      <c r="F12" s="77">
        <f>MAX(VLOOKUP(C12,dálka!B1:P111,9,FALSE),VLOOKUP(C12,výška!B1:P109,14,FALSE))</f>
        <v>218</v>
      </c>
      <c r="G12" s="78">
        <f>VLOOKUP(C12,míček!B1:P79,9,FALSE)</f>
        <v>182</v>
      </c>
      <c r="H12" s="77">
        <f>SUM(D12:G12)</f>
        <v>868</v>
      </c>
      <c r="I12" s="83"/>
      <c r="J12" s="95"/>
      <c r="K12" s="99"/>
    </row>
    <row r="13" spans="1:11" ht="12.75" customHeight="1">
      <c r="A13" s="161"/>
      <c r="B13" s="97"/>
      <c r="C13" s="76" t="s">
        <v>51</v>
      </c>
      <c r="D13" s="77">
        <f>VLOOKUP(C13,'60m'!B1:G52,5,FALSE)</f>
        <v>129</v>
      </c>
      <c r="E13" s="77">
        <f>VLOOKUP(C13,'800m'!B1:F110,5,FALSE)</f>
        <v>0</v>
      </c>
      <c r="F13" s="77">
        <f>MAX(VLOOKUP(C13,dálka!B1:P112,9,FALSE),VLOOKUP(C13,výška!B1:P110,14,FALSE))</f>
        <v>250</v>
      </c>
      <c r="G13" s="78">
        <f>VLOOKUP(C13,míček!B1:P80,9,FALSE)</f>
        <v>0</v>
      </c>
      <c r="H13" s="77">
        <f>SUM(D13:G13)</f>
        <v>379</v>
      </c>
      <c r="I13" s="79"/>
      <c r="J13" s="95"/>
      <c r="K13" s="96"/>
    </row>
    <row r="14" spans="1:11" ht="12.75" customHeight="1" thickBot="1">
      <c r="A14" s="161"/>
      <c r="B14" s="97"/>
      <c r="C14" s="86"/>
      <c r="D14" s="77"/>
      <c r="E14" s="87"/>
      <c r="F14" s="100" t="s">
        <v>16</v>
      </c>
      <c r="G14" s="78"/>
      <c r="H14" s="166">
        <f>IF(C13=0,SUM(H9:H12),SUM(H9:H13)-MIN(H9:H13))</f>
        <v>4236</v>
      </c>
      <c r="I14" s="101"/>
      <c r="J14" s="89"/>
      <c r="K14" s="90"/>
    </row>
    <row r="15" spans="1:11" ht="12.75" customHeight="1" thickTop="1">
      <c r="A15" s="187"/>
      <c r="B15" s="180" t="s">
        <v>40</v>
      </c>
      <c r="C15" s="58" t="s">
        <v>44</v>
      </c>
      <c r="D15" s="103">
        <f>VLOOKUP(C15,'60m'!B1:G52,5,FALSE)</f>
        <v>340</v>
      </c>
      <c r="E15" s="103">
        <f>VLOOKUP(C15,'800m'!B1:F112,5,FALSE)</f>
        <v>306</v>
      </c>
      <c r="F15" s="103">
        <f>MAX(VLOOKUP(C15,dálka!B1:P114,9,FALSE),VLOOKUP(C15,výška!B1:P112,14,FALSE))</f>
        <v>240</v>
      </c>
      <c r="G15" s="104">
        <f>VLOOKUP(C15,míček!B1:P82,9,FALSE)</f>
        <v>328</v>
      </c>
      <c r="H15" s="71">
        <f>SUM(D15:G15)</f>
        <v>1214</v>
      </c>
      <c r="I15" s="72"/>
      <c r="J15" s="73"/>
      <c r="K15" s="105"/>
    </row>
    <row r="16" spans="1:11" ht="12.75" customHeight="1">
      <c r="A16" s="186"/>
      <c r="B16" s="181"/>
      <c r="C16" s="58" t="s">
        <v>63</v>
      </c>
      <c r="D16" s="71">
        <f>VLOOKUP(C16,'60m'!B1:G52,5,FALSE)</f>
        <v>196</v>
      </c>
      <c r="E16" s="71">
        <f>VLOOKUP(C16,'800m'!B1:F113,5,FALSE)</f>
        <v>124</v>
      </c>
      <c r="F16" s="71">
        <f>MAX(VLOOKUP(C16,dálka!B1:P115,9,FALSE),VLOOKUP(C16,výška!B1:P113,14,FALSE))</f>
        <v>237</v>
      </c>
      <c r="G16" s="106">
        <f>VLOOKUP(C16,míček!B1:P83,9,FALSE)</f>
        <v>351</v>
      </c>
      <c r="H16" s="71">
        <f>SUM(D16:G16)</f>
        <v>908</v>
      </c>
      <c r="I16" s="107"/>
      <c r="J16" s="73"/>
      <c r="K16" s="80"/>
    </row>
    <row r="17" spans="1:11" ht="12.75" customHeight="1">
      <c r="A17" s="168"/>
      <c r="B17" s="167" t="s">
        <v>41</v>
      </c>
      <c r="C17" s="58" t="s">
        <v>45</v>
      </c>
      <c r="D17" s="85">
        <f>VLOOKUP(C17,'60m'!B1:G52,5,FALSE)</f>
        <v>161</v>
      </c>
      <c r="E17" s="85">
        <f>VLOOKUP(C17,'800m'!B1:F114,5,FALSE)</f>
        <v>160</v>
      </c>
      <c r="F17" s="85">
        <f>MAX(VLOOKUP(C17,dálka!B1:P116,9,FALSE),VLOOKUP(C17,výška!B1:P114,14,FALSE))</f>
        <v>218</v>
      </c>
      <c r="G17" s="109">
        <f>VLOOKUP(C17,míček!B1:P84,9,FALSE)</f>
        <v>269</v>
      </c>
      <c r="H17" s="85">
        <f>SUM(D17:G17)</f>
        <v>808</v>
      </c>
      <c r="I17" s="81"/>
      <c r="J17" s="73"/>
      <c r="K17" s="80"/>
    </row>
    <row r="18" spans="1:11" ht="12.75" customHeight="1">
      <c r="A18" s="163" t="s">
        <v>67</v>
      </c>
      <c r="B18" s="164" t="s">
        <v>31</v>
      </c>
      <c r="C18" s="58" t="s">
        <v>46</v>
      </c>
      <c r="D18" s="85">
        <f>VLOOKUP(C18,'60m'!B1:G52,5,FALSE)</f>
        <v>129</v>
      </c>
      <c r="E18" s="85">
        <f>VLOOKUP(C18,'800m'!B1:F115,5,FALSE)</f>
        <v>267</v>
      </c>
      <c r="F18" s="85">
        <f>MAX(VLOOKUP(C18,dálka!B1:P117,9,FALSE),VLOOKUP(C18,výška!B1:P115,14,FALSE))</f>
        <v>188</v>
      </c>
      <c r="G18" s="109">
        <f>VLOOKUP(C18,míček!B1:P85,9,FALSE)</f>
        <v>213</v>
      </c>
      <c r="H18" s="85">
        <f>SUM(D18:G18)</f>
        <v>797</v>
      </c>
      <c r="I18" s="110"/>
      <c r="J18" s="73"/>
      <c r="K18" s="84"/>
    </row>
    <row r="19" spans="1:11" ht="12.75" customHeight="1" thickBot="1">
      <c r="A19" s="160"/>
      <c r="B19" s="82"/>
      <c r="C19" s="58" t="s">
        <v>47</v>
      </c>
      <c r="D19" s="85">
        <f>VLOOKUP(C19,'60m'!B1:G52,5,FALSE)</f>
        <v>233</v>
      </c>
      <c r="E19" s="85">
        <f>VLOOKUP(C19,'800m'!B1:F116,5,FALSE)</f>
        <v>224</v>
      </c>
      <c r="F19" s="85">
        <f>MAX(VLOOKUP(C19,dálka!B1:P118,9,FALSE),VLOOKUP(C19,výška!B1:P116,14,FALSE))</f>
        <v>244</v>
      </c>
      <c r="G19" s="109">
        <f>VLOOKUP(C19,míček!B1:P86,9,FALSE)</f>
        <v>237</v>
      </c>
      <c r="H19" s="85">
        <f>SUM(D19:G19)</f>
        <v>938</v>
      </c>
      <c r="I19" s="81"/>
      <c r="J19" s="73"/>
      <c r="K19" s="80"/>
    </row>
    <row r="20" spans="1:11" ht="12.75" customHeight="1" thickBot="1" thickTop="1">
      <c r="A20" s="160"/>
      <c r="B20" s="82"/>
      <c r="C20" s="86"/>
      <c r="D20" s="77"/>
      <c r="E20" s="87"/>
      <c r="F20" s="100" t="s">
        <v>16</v>
      </c>
      <c r="G20" s="78"/>
      <c r="H20" s="166">
        <f>IF(C19=0,SUM(H15:H18),SUM(H15:H19)-MIN(H15:H19))</f>
        <v>3868</v>
      </c>
      <c r="I20" s="88"/>
      <c r="J20" s="95"/>
      <c r="K20" s="90"/>
    </row>
    <row r="21" spans="1:11" ht="12.75" customHeight="1" thickTop="1">
      <c r="A21" s="182"/>
      <c r="B21" s="180" t="s">
        <v>43</v>
      </c>
      <c r="C21" s="171" t="s">
        <v>52</v>
      </c>
      <c r="D21" s="91">
        <f>VLOOKUP(C21,'60m'!B1:G52,5,FALSE)</f>
        <v>388</v>
      </c>
      <c r="E21" s="91">
        <f>VLOOKUP(C21,'800m'!B1:F118,5,FALSE)</f>
        <v>460</v>
      </c>
      <c r="F21" s="91">
        <f>MAX(VLOOKUP(C21,dálka!B1:P120,9,FALSE),VLOOKUP(C21,výška!B1:P118,14,FALSE))</f>
        <v>352</v>
      </c>
      <c r="G21" s="92">
        <f>VLOOKUP(C21,míček!B1:P88,9,FALSE)</f>
        <v>333</v>
      </c>
      <c r="H21" s="77">
        <f>SUM(D21:G21)</f>
        <v>1533</v>
      </c>
      <c r="I21" s="88"/>
      <c r="J21" s="73"/>
      <c r="K21" s="105"/>
    </row>
    <row r="22" spans="1:11" ht="12.75" customHeight="1">
      <c r="A22" s="183"/>
      <c r="B22" s="181"/>
      <c r="C22" s="171" t="s">
        <v>53</v>
      </c>
      <c r="D22" s="77">
        <f>VLOOKUP(C22,'60m'!B1:G52,5,FALSE)</f>
        <v>340</v>
      </c>
      <c r="E22" s="77">
        <f>VLOOKUP(C22,'800m'!B1:F119,5,FALSE)</f>
        <v>401</v>
      </c>
      <c r="F22" s="77">
        <f>MAX(VLOOKUP(C22,dálka!B1:P121,9,FALSE),VLOOKUP(C22,výška!B1:P119,14,FALSE))</f>
        <v>227</v>
      </c>
      <c r="G22" s="78">
        <f>VLOOKUP(C22,míček!B1:P89,9,FALSE)</f>
        <v>410</v>
      </c>
      <c r="H22" s="77">
        <f>SUM(D22:G22)</f>
        <v>1378</v>
      </c>
      <c r="I22" s="79"/>
      <c r="J22" s="73"/>
      <c r="K22" s="80"/>
    </row>
    <row r="23" spans="1:11" ht="12.75" customHeight="1">
      <c r="A23" s="160"/>
      <c r="B23" s="167" t="s">
        <v>41</v>
      </c>
      <c r="C23" s="171" t="s">
        <v>54</v>
      </c>
      <c r="D23" s="77">
        <f>VLOOKUP(C23,'60m'!B1:G52,5,FALSE)</f>
        <v>253</v>
      </c>
      <c r="E23" s="77">
        <f>VLOOKUP(C23,'800m'!B1:F120,5,FALSE)</f>
        <v>185</v>
      </c>
      <c r="F23" s="77">
        <f>MAX(VLOOKUP(C23,dálka!B1:P122,9,FALSE),VLOOKUP(C23,výška!B1:P120,14,FALSE))</f>
        <v>188</v>
      </c>
      <c r="G23" s="78">
        <f>VLOOKUP(C23,míček!B1:P90,9,FALSE)</f>
        <v>316</v>
      </c>
      <c r="H23" s="77">
        <f>SUM(D23:G23)</f>
        <v>942</v>
      </c>
      <c r="I23" s="79"/>
      <c r="J23" s="73"/>
      <c r="K23" s="80"/>
    </row>
    <row r="24" spans="1:11" ht="12.75" customHeight="1">
      <c r="A24" s="163" t="s">
        <v>64</v>
      </c>
      <c r="B24" s="164" t="s">
        <v>31</v>
      </c>
      <c r="C24" s="171" t="s">
        <v>55</v>
      </c>
      <c r="D24" s="77">
        <f>VLOOKUP(C24,'60m'!B1:G52,5,FALSE)</f>
        <v>318</v>
      </c>
      <c r="E24" s="77">
        <f>VLOOKUP(C24,'800m'!B1:F121,5,FALSE)</f>
        <v>340</v>
      </c>
      <c r="F24" s="77">
        <f>MAX(VLOOKUP(C24,dálka!B1:P123,9,FALSE),VLOOKUP(C24,výška!B1:P121,14,FALSE))</f>
        <v>285</v>
      </c>
      <c r="G24" s="78">
        <f>VLOOKUP(C24,míček!B1:P91,9,FALSE)</f>
        <v>304</v>
      </c>
      <c r="H24" s="77">
        <f>SUM(D24:G24)</f>
        <v>1247</v>
      </c>
      <c r="I24" s="83"/>
      <c r="J24" s="73"/>
      <c r="K24" s="84"/>
    </row>
    <row r="25" spans="1:11" ht="12.75" customHeight="1">
      <c r="A25" s="160"/>
      <c r="B25" s="82"/>
      <c r="C25" s="171" t="s">
        <v>56</v>
      </c>
      <c r="D25" s="77">
        <f>VLOOKUP(C25,'60m'!B1:G52,5,FALSE)</f>
        <v>340</v>
      </c>
      <c r="E25" s="77">
        <f>VLOOKUP(C25,'800m'!B1:F122,5,FALSE)</f>
        <v>285</v>
      </c>
      <c r="F25" s="77">
        <f>MAX(VLOOKUP(C25,dálka!B1:P124,9,FALSE),VLOOKUP(C25,výška!B1:P122,14,FALSE))</f>
        <v>247</v>
      </c>
      <c r="G25" s="78">
        <f>VLOOKUP(C25,míček!B1:P92,9,FALSE)</f>
        <v>201</v>
      </c>
      <c r="H25" s="77">
        <f>SUM(D25:G25)</f>
        <v>1073</v>
      </c>
      <c r="I25" s="79"/>
      <c r="J25" s="73"/>
      <c r="K25" s="80"/>
    </row>
    <row r="26" spans="1:11" ht="12.75" customHeight="1" thickBot="1">
      <c r="A26" s="160"/>
      <c r="B26" s="82"/>
      <c r="C26" s="85"/>
      <c r="D26" s="85"/>
      <c r="E26" s="111"/>
      <c r="F26" s="112" t="s">
        <v>16</v>
      </c>
      <c r="G26" s="109"/>
      <c r="H26" s="166">
        <f>IF(C25=0,SUM(H21:H24),SUM(H21:H25)-MIN(H21:H25))</f>
        <v>5231</v>
      </c>
      <c r="I26" s="113"/>
      <c r="J26" s="114"/>
      <c r="K26" s="115"/>
    </row>
    <row r="27" spans="1:11" ht="12.75" customHeight="1" thickTop="1">
      <c r="A27" s="187"/>
      <c r="B27" s="180"/>
      <c r="C27" s="58"/>
      <c r="D27" s="103" t="e">
        <f>VLOOKUP(C27,'60m'!B1:G52,5,FALSE)</f>
        <v>#N/A</v>
      </c>
      <c r="E27" s="103">
        <f>VLOOKUP(C27,'800m'!B1:F124,5,FALSE)</f>
        <v>0</v>
      </c>
      <c r="F27" s="103">
        <f>MAX(VLOOKUP(C27,dálka!B1:P126,9,FALSE),VLOOKUP(C27,výška!B1:P124,14,FALSE))</f>
        <v>0</v>
      </c>
      <c r="G27" s="104" t="e">
        <f>VLOOKUP(C27,míček!B1:P94,9,FALSE)</f>
        <v>#N/A</v>
      </c>
      <c r="H27" s="71" t="e">
        <f>SUM(D27:G27)</f>
        <v>#N/A</v>
      </c>
      <c r="I27" s="72"/>
      <c r="J27" s="116"/>
      <c r="K27" s="117"/>
    </row>
    <row r="28" spans="1:11" ht="12.75" customHeight="1">
      <c r="A28" s="186"/>
      <c r="B28" s="181"/>
      <c r="C28" s="58"/>
      <c r="D28" s="71" t="e">
        <f>VLOOKUP(C28,'60m'!B1:G52,5,FALSE)</f>
        <v>#N/A</v>
      </c>
      <c r="E28" s="71">
        <f>VLOOKUP(C28,'800m'!B1:F125,5,FALSE)</f>
        <v>0</v>
      </c>
      <c r="F28" s="71">
        <f>MAX(VLOOKUP(C28,dálka!B1:P127,9,FALSE),VLOOKUP(C28,výška!B1:P125,14,FALSE))</f>
        <v>0</v>
      </c>
      <c r="G28" s="106" t="e">
        <f>VLOOKUP(C28,míček!B1:P95,9,FALSE)</f>
        <v>#N/A</v>
      </c>
      <c r="H28" s="71" t="e">
        <f>SUM(D28:G28)</f>
        <v>#N/A</v>
      </c>
      <c r="I28" s="107">
        <f>I27</f>
        <v>0</v>
      </c>
      <c r="J28" s="116"/>
      <c r="K28" s="118"/>
    </row>
    <row r="29" spans="1:11" ht="12.75" customHeight="1">
      <c r="A29" s="168"/>
      <c r="B29" s="167"/>
      <c r="C29" s="58"/>
      <c r="D29" s="71" t="e">
        <f>VLOOKUP(C29,'60m'!B1:G52,5,FALSE)</f>
        <v>#N/A</v>
      </c>
      <c r="E29" s="71">
        <f>VLOOKUP(C29,'800m'!B1:F126,5,FALSE)</f>
        <v>0</v>
      </c>
      <c r="F29" s="71">
        <f>MAX(VLOOKUP(C29,dálka!B1:P128,9,FALSE),VLOOKUP(C29,výška!B1:P126,14,FALSE))</f>
        <v>0</v>
      </c>
      <c r="G29" s="106" t="e">
        <f>VLOOKUP(C29,míček!B1:P96,9,FALSE)</f>
        <v>#N/A</v>
      </c>
      <c r="H29" s="71" t="e">
        <f>SUM(D29:G29)</f>
        <v>#N/A</v>
      </c>
      <c r="I29" s="107">
        <f>I27</f>
        <v>0</v>
      </c>
      <c r="J29" s="116"/>
      <c r="K29" s="118"/>
    </row>
    <row r="30" spans="1:11" ht="12.75" customHeight="1">
      <c r="A30" s="163"/>
      <c r="B30" s="164" t="s">
        <v>31</v>
      </c>
      <c r="C30" s="58"/>
      <c r="D30" s="71" t="e">
        <f>VLOOKUP(C30,'60m'!B1:G52,5,FALSE)</f>
        <v>#N/A</v>
      </c>
      <c r="E30" s="71">
        <f>VLOOKUP(C30,'800m'!B1:F127,5,FALSE)</f>
        <v>0</v>
      </c>
      <c r="F30" s="71">
        <f>MAX(VLOOKUP(C30,dálka!B1:P129,9,FALSE),VLOOKUP(C30,výška!B1:P127,14,FALSE))</f>
        <v>0</v>
      </c>
      <c r="G30" s="106" t="e">
        <f>VLOOKUP(C30,míček!B1:P97,9,FALSE)</f>
        <v>#N/A</v>
      </c>
      <c r="H30" s="71" t="e">
        <f>SUM(D30:G30)</f>
        <v>#N/A</v>
      </c>
      <c r="I30" s="119">
        <f>I27</f>
        <v>0</v>
      </c>
      <c r="J30" s="120"/>
      <c r="K30" s="121"/>
    </row>
    <row r="31" spans="1:11" ht="12.75" customHeight="1">
      <c r="A31" s="159"/>
      <c r="B31" s="75"/>
      <c r="C31" s="58"/>
      <c r="D31" s="71" t="e">
        <f>VLOOKUP(C31,'60m'!B1:G52,5,FALSE)</f>
        <v>#N/A</v>
      </c>
      <c r="E31" s="71">
        <f>VLOOKUP(C31,'800m'!B1:F128,5,FALSE)</f>
        <v>0</v>
      </c>
      <c r="F31" s="71">
        <f>MAX(VLOOKUP(C31,dálka!B1:P130,9,FALSE),VLOOKUP(C31,výška!B1:P128,14,FALSE))</f>
        <v>0</v>
      </c>
      <c r="G31" s="106" t="e">
        <f>VLOOKUP(C31,míček!B1:P98,9,FALSE)</f>
        <v>#N/A</v>
      </c>
      <c r="H31" s="71" t="e">
        <f>SUM(D31:G31)</f>
        <v>#N/A</v>
      </c>
      <c r="I31" s="107">
        <f>I27</f>
        <v>0</v>
      </c>
      <c r="J31" s="116"/>
      <c r="K31" s="118"/>
    </row>
    <row r="32" spans="1:11" ht="12.75" customHeight="1" thickBot="1">
      <c r="A32" s="159"/>
      <c r="B32" s="75"/>
      <c r="C32" s="71"/>
      <c r="D32" s="71"/>
      <c r="E32" s="122"/>
      <c r="F32" s="123" t="s">
        <v>16</v>
      </c>
      <c r="G32" s="106"/>
      <c r="H32" s="166" t="e">
        <f>IF(C31=0,SUM(H27:H30),SUM(H27:H31)-MIN(H27:H31))</f>
        <v>#N/A</v>
      </c>
      <c r="I32" s="124">
        <f>I27</f>
        <v>0</v>
      </c>
      <c r="J32" s="116"/>
      <c r="K32" s="125"/>
    </row>
    <row r="33" spans="1:11" ht="12.75" customHeight="1" thickTop="1">
      <c r="A33" s="182"/>
      <c r="B33" s="180"/>
      <c r="C33" s="58"/>
      <c r="D33" s="103" t="e">
        <f>VLOOKUP(C33,'60m'!B1:G52,5,FALSE)</f>
        <v>#N/A</v>
      </c>
      <c r="E33" s="103">
        <f>VLOOKUP(C33,'800m'!B1:F130,5,FALSE)</f>
        <v>0</v>
      </c>
      <c r="F33" s="103">
        <f>MAX(VLOOKUP(C33,dálka!B1:P132,9,FALSE),VLOOKUP(C33,výška!B1:P130,14,FALSE))</f>
        <v>0</v>
      </c>
      <c r="G33" s="104" t="e">
        <f>VLOOKUP(C33,míček!B1:P100,9,FALSE)</f>
        <v>#N/A</v>
      </c>
      <c r="H33" s="71" t="e">
        <f>SUM(D33:G33)</f>
        <v>#N/A</v>
      </c>
      <c r="I33" s="72"/>
      <c r="J33" s="126"/>
      <c r="K33" s="117"/>
    </row>
    <row r="34" spans="1:11" ht="12.75" customHeight="1">
      <c r="A34" s="183"/>
      <c r="B34" s="181"/>
      <c r="C34" s="58"/>
      <c r="D34" s="71" t="e">
        <f>VLOOKUP(C34,'60m'!B1:G52,5,FALSE)</f>
        <v>#N/A</v>
      </c>
      <c r="E34" s="71">
        <f>VLOOKUP(C34,'800m'!B1:F131,5,FALSE)</f>
        <v>0</v>
      </c>
      <c r="F34" s="71">
        <f>MAX(VLOOKUP(C34,dálka!B1:P133,9,FALSE),VLOOKUP(C34,výška!B1:P131,14,FALSE))</f>
        <v>0</v>
      </c>
      <c r="G34" s="106" t="e">
        <f>VLOOKUP(C34,míček!B1:P101,9,FALSE)</f>
        <v>#N/A</v>
      </c>
      <c r="H34" s="71" t="e">
        <f>SUM(D34:G34)</f>
        <v>#N/A</v>
      </c>
      <c r="I34" s="107">
        <f>I33</f>
        <v>0</v>
      </c>
      <c r="J34" s="116"/>
      <c r="K34" s="118"/>
    </row>
    <row r="35" spans="1:11" ht="12.75" customHeight="1">
      <c r="A35" s="159"/>
      <c r="B35" s="75"/>
      <c r="C35" s="58"/>
      <c r="D35" s="71" t="e">
        <f>VLOOKUP(C35,'60m'!B1:G52,5,FALSE)</f>
        <v>#N/A</v>
      </c>
      <c r="E35" s="71">
        <f>VLOOKUP(C35,'800m'!B1:F132,5,FALSE)</f>
        <v>0</v>
      </c>
      <c r="F35" s="71">
        <f>MAX(VLOOKUP(C35,dálka!B1:P134,9,FALSE),VLOOKUP(C35,výška!B1:P132,14,FALSE))</f>
        <v>0</v>
      </c>
      <c r="G35" s="106" t="e">
        <f>VLOOKUP(C35,míček!B1:P102,9,FALSE)</f>
        <v>#N/A</v>
      </c>
      <c r="H35" s="71" t="e">
        <f>SUM(D35:G35)</f>
        <v>#N/A</v>
      </c>
      <c r="I35" s="107">
        <f>I33</f>
        <v>0</v>
      </c>
      <c r="J35" s="127"/>
      <c r="K35" s="118"/>
    </row>
    <row r="36" spans="1:11" ht="12.75" customHeight="1">
      <c r="A36" s="163"/>
      <c r="B36" s="164" t="s">
        <v>31</v>
      </c>
      <c r="C36" s="58"/>
      <c r="D36" s="71" t="e">
        <f>VLOOKUP(C36,'60m'!B1:G52,5,FALSE)</f>
        <v>#N/A</v>
      </c>
      <c r="E36" s="71">
        <f>VLOOKUP(C36,'800m'!B1:F133,5,FALSE)</f>
        <v>0</v>
      </c>
      <c r="F36" s="71">
        <f>MAX(VLOOKUP(C36,dálka!B1:P135,9,FALSE),VLOOKUP(C36,výška!B1:P133,14,FALSE))</f>
        <v>0</v>
      </c>
      <c r="G36" s="106" t="e">
        <f>VLOOKUP(C36,míček!B1:P103,9,FALSE)</f>
        <v>#N/A</v>
      </c>
      <c r="H36" s="71" t="e">
        <f>SUM(D36:G36)</f>
        <v>#N/A</v>
      </c>
      <c r="I36" s="119">
        <f>I33</f>
        <v>0</v>
      </c>
      <c r="J36" s="116"/>
      <c r="K36" s="121"/>
    </row>
    <row r="37" spans="1:11" ht="12.75" customHeight="1">
      <c r="A37" s="159"/>
      <c r="B37" s="75"/>
      <c r="C37" s="58"/>
      <c r="D37" s="71" t="e">
        <f>VLOOKUP(C37,'60m'!B1:G52,5,FALSE)</f>
        <v>#N/A</v>
      </c>
      <c r="E37" s="71">
        <f>VLOOKUP(C37,'800m'!B1:F134,5,FALSE)</f>
        <v>0</v>
      </c>
      <c r="F37" s="71">
        <f>MAX(VLOOKUP(C37,dálka!B1:P136,9,FALSE),VLOOKUP(C37,výška!B1:P134,14,FALSE))</f>
        <v>0</v>
      </c>
      <c r="G37" s="106" t="e">
        <f>VLOOKUP(C37,míček!B1:P104,9,FALSE)</f>
        <v>#N/A</v>
      </c>
      <c r="H37" s="71" t="e">
        <f>SUM(D37:G37)</f>
        <v>#N/A</v>
      </c>
      <c r="I37" s="107">
        <f>I33</f>
        <v>0</v>
      </c>
      <c r="J37" s="116"/>
      <c r="K37" s="118"/>
    </row>
    <row r="38" spans="1:11" ht="12.75" customHeight="1" thickBot="1">
      <c r="A38" s="159"/>
      <c r="B38" s="75"/>
      <c r="C38" s="71"/>
      <c r="D38" s="71"/>
      <c r="E38" s="122"/>
      <c r="F38" s="123" t="s">
        <v>16</v>
      </c>
      <c r="G38" s="106"/>
      <c r="H38" s="166" t="e">
        <f>IF(C37=0,SUM(H33:H36),SUM(H33:H37)-MIN(H33:H37))</f>
        <v>#N/A</v>
      </c>
      <c r="I38" s="124">
        <f>I33</f>
        <v>0</v>
      </c>
      <c r="J38" s="128"/>
      <c r="K38" s="125"/>
    </row>
    <row r="39" spans="1:11" ht="12.75" customHeight="1" thickTop="1">
      <c r="A39" s="182"/>
      <c r="B39" s="176"/>
      <c r="C39" s="102"/>
      <c r="D39" s="103" t="e">
        <f>VLOOKUP(C39,'60m'!B1:G52,5,FALSE)</f>
        <v>#N/A</v>
      </c>
      <c r="E39" s="103">
        <f>VLOOKUP(C39,'800m'!B1:F136,5,FALSE)</f>
        <v>0</v>
      </c>
      <c r="F39" s="103">
        <f>MAX(VLOOKUP(C39,dálka!B1:P138,9,FALSE),VLOOKUP(C39,výška!B1:P136,14,FALSE))</f>
        <v>0</v>
      </c>
      <c r="G39" s="104" t="e">
        <f>VLOOKUP(C39,míček!B1:P106,9,FALSE)</f>
        <v>#N/A</v>
      </c>
      <c r="H39" s="71" t="e">
        <f>SUM(D39:G39)</f>
        <v>#N/A</v>
      </c>
      <c r="I39" s="72"/>
      <c r="J39" s="116"/>
      <c r="K39" s="117"/>
    </row>
    <row r="40" spans="1:11" ht="12.75" customHeight="1">
      <c r="A40" s="183"/>
      <c r="B40" s="177"/>
      <c r="C40" s="102"/>
      <c r="D40" s="71" t="e">
        <f>VLOOKUP(C40,'60m'!B1:G52,5,FALSE)</f>
        <v>#N/A</v>
      </c>
      <c r="E40" s="71">
        <f>VLOOKUP(C40,'800m'!B1:F137,5,FALSE)</f>
        <v>0</v>
      </c>
      <c r="F40" s="71">
        <f>MAX(VLOOKUP(C40,dálka!B1:P139,9,FALSE),VLOOKUP(C40,výška!B1:P137,14,FALSE))</f>
        <v>0</v>
      </c>
      <c r="G40" s="106" t="e">
        <f>VLOOKUP(C40,míček!B1:P107,9,FALSE)</f>
        <v>#N/A</v>
      </c>
      <c r="H40" s="71" t="e">
        <f>SUM(D40:G40)</f>
        <v>#N/A</v>
      </c>
      <c r="I40" s="107">
        <f>I39</f>
        <v>0</v>
      </c>
      <c r="J40" s="116"/>
      <c r="K40" s="118"/>
    </row>
    <row r="41" spans="1:11" ht="12.75" customHeight="1">
      <c r="A41" s="159"/>
      <c r="B41" s="75"/>
      <c r="C41" s="102"/>
      <c r="D41" s="71" t="e">
        <f>VLOOKUP(C41,'60m'!B1:G52,5,FALSE)</f>
        <v>#N/A</v>
      </c>
      <c r="E41" s="71">
        <f>VLOOKUP(C41,'800m'!B1:F138,5,FALSE)</f>
        <v>0</v>
      </c>
      <c r="F41" s="71">
        <f>MAX(VLOOKUP(C41,dálka!B1:P140,9,FALSE),VLOOKUP(C41,výška!B1:P138,14,FALSE))</f>
        <v>0</v>
      </c>
      <c r="G41" s="106" t="e">
        <f>VLOOKUP(C41,míček!B1:P108,9,FALSE)</f>
        <v>#N/A</v>
      </c>
      <c r="H41" s="71" t="e">
        <f>SUM(D41:G41)</f>
        <v>#N/A</v>
      </c>
      <c r="I41" s="107">
        <f>I39</f>
        <v>0</v>
      </c>
      <c r="J41" s="116"/>
      <c r="K41" s="118"/>
    </row>
    <row r="42" spans="1:11" ht="12.75" customHeight="1">
      <c r="A42" s="159"/>
      <c r="B42" s="97"/>
      <c r="C42" s="102"/>
      <c r="D42" s="71" t="e">
        <f>VLOOKUP(C42,'60m'!B1:G52,5,FALSE)</f>
        <v>#N/A</v>
      </c>
      <c r="E42" s="71">
        <f>VLOOKUP(C42,'800m'!B1:F139,5,FALSE)</f>
        <v>0</v>
      </c>
      <c r="F42" s="71">
        <f>MAX(VLOOKUP(C42,dálka!B1:P141,9,FALSE),VLOOKUP(C42,výška!B1:P139,14,FALSE))</f>
        <v>0</v>
      </c>
      <c r="G42" s="106" t="e">
        <f>VLOOKUP(C42,míček!B1:P109,9,FALSE)</f>
        <v>#N/A</v>
      </c>
      <c r="H42" s="71" t="e">
        <f>SUM(D42:G42)</f>
        <v>#N/A</v>
      </c>
      <c r="I42" s="119">
        <f>I39</f>
        <v>0</v>
      </c>
      <c r="J42" s="120"/>
      <c r="K42" s="121"/>
    </row>
    <row r="43" spans="1:11" ht="12.75" customHeight="1">
      <c r="A43" s="159"/>
      <c r="B43" s="75"/>
      <c r="C43" s="102"/>
      <c r="D43" s="71" t="e">
        <f>VLOOKUP(C43,'60m'!B1:G52,5,FALSE)</f>
        <v>#N/A</v>
      </c>
      <c r="E43" s="71">
        <f>VLOOKUP(C43,'800m'!B1:F140,5,FALSE)</f>
        <v>0</v>
      </c>
      <c r="F43" s="71">
        <f>MAX(VLOOKUP(C43,dálka!B1:P142,9,FALSE),VLOOKUP(C43,výška!B1:P140,14,FALSE))</f>
        <v>0</v>
      </c>
      <c r="G43" s="106" t="e">
        <f>VLOOKUP(C43,míček!B1:P110,9,FALSE)</f>
        <v>#N/A</v>
      </c>
      <c r="H43" s="71" t="e">
        <f>SUM(D43:G43)</f>
        <v>#N/A</v>
      </c>
      <c r="I43" s="107">
        <f>I39</f>
        <v>0</v>
      </c>
      <c r="J43" s="116"/>
      <c r="K43" s="118"/>
    </row>
    <row r="44" spans="1:11" ht="12.75" customHeight="1" thickBot="1">
      <c r="A44" s="159"/>
      <c r="B44" s="75"/>
      <c r="C44" s="71"/>
      <c r="D44" s="71"/>
      <c r="E44" s="122"/>
      <c r="F44" s="123" t="s">
        <v>16</v>
      </c>
      <c r="G44" s="106"/>
      <c r="H44" s="71" t="e">
        <f>IF(C43=0,SUM(H39:H42),SUM(H39:H43)-MIN(H39:H43))</f>
        <v>#N/A</v>
      </c>
      <c r="I44" s="124">
        <f>I39</f>
        <v>0</v>
      </c>
      <c r="J44" s="116"/>
      <c r="K44" s="125"/>
    </row>
    <row r="45" spans="1:11" ht="12.75" customHeight="1" thickTop="1">
      <c r="A45" s="182"/>
      <c r="B45" s="178"/>
      <c r="C45" s="68"/>
      <c r="D45" s="103" t="e">
        <f>VLOOKUP(C45,'60m'!B1:G52,5,FALSE)</f>
        <v>#N/A</v>
      </c>
      <c r="E45" s="103">
        <f>VLOOKUP(C45,'800m'!B1:F142,5,FALSE)</f>
        <v>0</v>
      </c>
      <c r="F45" s="103">
        <f>MAX(VLOOKUP(C45,dálka!B1:P144,9,FALSE),VLOOKUP(C45,výška!B1:P142,14,FALSE))</f>
        <v>0</v>
      </c>
      <c r="G45" s="104" t="e">
        <f>VLOOKUP(C45,míček!B1:P112,9,FALSE)</f>
        <v>#N/A</v>
      </c>
      <c r="H45" s="71" t="e">
        <f>SUM(D45:G45)</f>
        <v>#N/A</v>
      </c>
      <c r="I45" s="72"/>
      <c r="J45" s="126"/>
      <c r="K45" s="117"/>
    </row>
    <row r="46" spans="1:11" ht="12.75" customHeight="1">
      <c r="A46" s="183"/>
      <c r="B46" s="179"/>
      <c r="C46" s="68"/>
      <c r="D46" s="71" t="e">
        <f>VLOOKUP(C46,'60m'!B1:G52,5,FALSE)</f>
        <v>#N/A</v>
      </c>
      <c r="E46" s="71">
        <f>VLOOKUP(C46,'800m'!B1:F143,5,FALSE)</f>
        <v>0</v>
      </c>
      <c r="F46" s="71">
        <f>MAX(VLOOKUP(C46,dálka!B1:P145,9,FALSE),VLOOKUP(C46,výška!B1:P143,14,FALSE))</f>
        <v>0</v>
      </c>
      <c r="G46" s="106" t="e">
        <f>VLOOKUP(C46,míček!B1:P113,9,FALSE)</f>
        <v>#N/A</v>
      </c>
      <c r="H46" s="71" t="e">
        <f>SUM(D46:G46)</f>
        <v>#N/A</v>
      </c>
      <c r="I46" s="107">
        <f>I45</f>
        <v>0</v>
      </c>
      <c r="J46" s="116"/>
      <c r="K46" s="118"/>
    </row>
    <row r="47" spans="1:11" ht="12.75" customHeight="1">
      <c r="A47" s="159"/>
      <c r="B47" s="75"/>
      <c r="C47" s="68"/>
      <c r="D47" s="71" t="e">
        <f>VLOOKUP(C47,'60m'!B1:G52,5,FALSE)</f>
        <v>#N/A</v>
      </c>
      <c r="E47" s="71">
        <f>VLOOKUP(C47,'800m'!B1:F144,5,FALSE)</f>
        <v>0</v>
      </c>
      <c r="F47" s="71">
        <f>MAX(VLOOKUP(C47,dálka!B1:P146,9,FALSE),VLOOKUP(C47,výška!B1:P144,14,FALSE))</f>
        <v>0</v>
      </c>
      <c r="G47" s="106" t="e">
        <f>VLOOKUP(C47,míček!B1:P114,9,FALSE)</f>
        <v>#N/A</v>
      </c>
      <c r="H47" s="71" t="e">
        <f>SUM(D47:G47)</f>
        <v>#N/A</v>
      </c>
      <c r="I47" s="107">
        <f>I45</f>
        <v>0</v>
      </c>
      <c r="J47" s="127"/>
      <c r="K47" s="118"/>
    </row>
    <row r="48" spans="1:11" ht="12.75" customHeight="1">
      <c r="A48" s="159"/>
      <c r="B48" s="97"/>
      <c r="C48" s="68"/>
      <c r="D48" s="71" t="e">
        <f>VLOOKUP(C48,'60m'!B1:G52,5,FALSE)</f>
        <v>#N/A</v>
      </c>
      <c r="E48" s="71">
        <f>VLOOKUP(C48,'800m'!B1:F145,5,FALSE)</f>
        <v>0</v>
      </c>
      <c r="F48" s="71">
        <f>MAX(VLOOKUP(C48,dálka!B1:P147,9,FALSE),VLOOKUP(C48,výška!B1:P145,14,FALSE))</f>
        <v>0</v>
      </c>
      <c r="G48" s="106" t="e">
        <f>VLOOKUP(C48,míček!B1:P115,9,FALSE)</f>
        <v>#N/A</v>
      </c>
      <c r="H48" s="71" t="e">
        <f>SUM(D48:G48)</f>
        <v>#N/A</v>
      </c>
      <c r="I48" s="119">
        <f>I45</f>
        <v>0</v>
      </c>
      <c r="J48" s="116"/>
      <c r="K48" s="121"/>
    </row>
    <row r="49" spans="1:11" ht="12.75" customHeight="1">
      <c r="A49" s="159"/>
      <c r="B49" s="75"/>
      <c r="C49" s="71"/>
      <c r="D49" s="71" t="e">
        <f>VLOOKUP(C49,'60m'!B1:G52,5,FALSE)</f>
        <v>#N/A</v>
      </c>
      <c r="E49" s="71">
        <f>VLOOKUP(C49,'800m'!B1:F146,5,FALSE)</f>
        <v>0</v>
      </c>
      <c r="F49" s="71">
        <f>MAX(VLOOKUP(C49,dálka!B1:P148,9,FALSE),VLOOKUP(C49,výška!B1:P146,14,FALSE))</f>
        <v>0</v>
      </c>
      <c r="G49" s="106" t="e">
        <f>VLOOKUP(C49,míček!B1:P116,9,FALSE)</f>
        <v>#N/A</v>
      </c>
      <c r="H49" s="71" t="e">
        <f>SUM(D49:G49)</f>
        <v>#N/A</v>
      </c>
      <c r="I49" s="107">
        <f>I45</f>
        <v>0</v>
      </c>
      <c r="J49" s="116"/>
      <c r="K49" s="118"/>
    </row>
    <row r="50" spans="1:11" ht="12.75" customHeight="1" thickBot="1">
      <c r="A50" s="162"/>
      <c r="B50" s="129"/>
      <c r="C50" s="130"/>
      <c r="D50" s="130"/>
      <c r="E50" s="131"/>
      <c r="F50" s="130" t="s">
        <v>16</v>
      </c>
      <c r="G50" s="132"/>
      <c r="H50" s="71" t="e">
        <f>IF(C49=0,SUM(H45:H48),SUM(H45:H49)-MIN(H45:H49))</f>
        <v>#N/A</v>
      </c>
      <c r="I50" s="124">
        <f>I45</f>
        <v>0</v>
      </c>
      <c r="J50" s="128"/>
      <c r="K50" s="125"/>
    </row>
    <row r="51" spans="1:11" ht="12.75" customHeight="1" thickTop="1">
      <c r="A51" s="133"/>
      <c r="B51" s="133"/>
      <c r="C51" s="134"/>
      <c r="D51" s="134"/>
      <c r="E51" s="134"/>
      <c r="F51" s="134"/>
      <c r="G51" s="134"/>
      <c r="H51" s="135"/>
      <c r="I51" s="134"/>
      <c r="J51" s="134"/>
      <c r="K51" s="136"/>
    </row>
    <row r="52" spans="1:11" ht="12.75" customHeight="1">
      <c r="A52" s="137"/>
      <c r="B52" s="138"/>
      <c r="C52" s="138"/>
      <c r="D52" s="138"/>
      <c r="E52" s="138"/>
      <c r="F52" s="138"/>
      <c r="G52" s="138"/>
      <c r="H52" s="139"/>
      <c r="I52" s="138"/>
      <c r="J52" s="138"/>
      <c r="K52" s="67"/>
    </row>
    <row r="53" spans="1:11" ht="12.75" customHeight="1">
      <c r="A53" s="140"/>
      <c r="B53" s="140"/>
      <c r="C53" s="138"/>
      <c r="D53" s="138"/>
      <c r="E53" s="138"/>
      <c r="F53" s="138"/>
      <c r="G53" s="138"/>
      <c r="H53" s="139"/>
      <c r="I53" s="138"/>
      <c r="J53" s="138"/>
      <c r="K53" s="67"/>
    </row>
    <row r="54" spans="1:11" ht="12.75" customHeight="1">
      <c r="A54" s="140"/>
      <c r="B54" s="140"/>
      <c r="C54" s="138"/>
      <c r="D54" s="138"/>
      <c r="E54" s="138"/>
      <c r="F54" s="138"/>
      <c r="G54" s="138"/>
      <c r="H54" s="138"/>
      <c r="I54" s="138"/>
      <c r="J54" s="138"/>
      <c r="K54" s="67"/>
    </row>
    <row r="55" spans="1:11" ht="26.25" customHeight="1">
      <c r="A55" s="141"/>
      <c r="B55" s="141"/>
      <c r="C55" s="67"/>
      <c r="D55" s="67"/>
      <c r="E55" s="67"/>
      <c r="F55" s="67"/>
      <c r="G55" s="67"/>
      <c r="H55" s="67"/>
      <c r="I55" s="67"/>
      <c r="J55" s="67"/>
      <c r="K55" s="67"/>
    </row>
    <row r="56" spans="1:11" ht="13.5" customHeight="1">
      <c r="A56" s="141"/>
      <c r="B56" s="141"/>
      <c r="C56" s="67"/>
      <c r="D56" s="67"/>
      <c r="E56" s="67"/>
      <c r="F56" s="67"/>
      <c r="G56" s="67"/>
      <c r="H56" s="67"/>
      <c r="I56" s="67"/>
      <c r="J56" s="67"/>
      <c r="K56" s="67"/>
    </row>
    <row r="57" spans="1:11" ht="12.75" customHeight="1">
      <c r="A57" s="141"/>
      <c r="B57" s="141"/>
      <c r="C57" s="67"/>
      <c r="D57" s="67"/>
      <c r="E57" s="67"/>
      <c r="F57" s="67"/>
      <c r="G57" s="67"/>
      <c r="H57" s="138"/>
      <c r="I57" s="67"/>
      <c r="J57" s="67"/>
      <c r="K57" s="67"/>
    </row>
    <row r="58" spans="1:11" ht="12.75" customHeight="1">
      <c r="A58" s="141"/>
      <c r="B58" s="141"/>
      <c r="C58" s="67"/>
      <c r="D58" s="67"/>
      <c r="E58" s="67"/>
      <c r="F58" s="67"/>
      <c r="G58" s="67"/>
      <c r="H58" s="138"/>
      <c r="I58" s="67"/>
      <c r="J58" s="67"/>
      <c r="K58" s="67"/>
    </row>
    <row r="59" spans="1:11" ht="12.75" customHeight="1">
      <c r="A59" s="67"/>
      <c r="B59" s="67"/>
      <c r="C59" s="67"/>
      <c r="D59" s="67"/>
      <c r="E59" s="67"/>
      <c r="F59" s="67"/>
      <c r="G59" s="67"/>
      <c r="H59" s="138"/>
      <c r="I59" s="67"/>
      <c r="J59" s="67"/>
      <c r="K59" s="67"/>
    </row>
    <row r="60" spans="1:11" ht="12.75" customHeight="1">
      <c r="A60" s="67"/>
      <c r="B60" s="67"/>
      <c r="C60" s="67"/>
      <c r="D60" s="67"/>
      <c r="E60" s="67"/>
      <c r="F60" s="67"/>
      <c r="G60" s="67"/>
      <c r="H60" s="138"/>
      <c r="I60" s="67"/>
      <c r="J60" s="67"/>
      <c r="K60" s="67"/>
    </row>
    <row r="61" spans="1:11" ht="12.75" customHeight="1">
      <c r="A61" s="67"/>
      <c r="B61" s="67"/>
      <c r="C61" s="67"/>
      <c r="D61" s="67"/>
      <c r="E61" s="67"/>
      <c r="F61" s="67"/>
      <c r="G61" s="67"/>
      <c r="H61" s="138"/>
      <c r="I61" s="67"/>
      <c r="J61" s="67"/>
      <c r="K61" s="67"/>
    </row>
    <row r="62" spans="1:11" ht="12.75" customHeight="1">
      <c r="A62" s="67"/>
      <c r="B62" s="67"/>
      <c r="C62" s="67"/>
      <c r="D62" s="67"/>
      <c r="E62" s="67"/>
      <c r="F62" s="67"/>
      <c r="G62" s="67"/>
      <c r="H62" s="138"/>
      <c r="I62" s="67"/>
      <c r="J62" s="67"/>
      <c r="K62" s="67"/>
    </row>
    <row r="63" spans="1:11" ht="12.75" customHeight="1">
      <c r="A63" s="67"/>
      <c r="B63" s="67"/>
      <c r="C63" s="67"/>
      <c r="D63" s="67"/>
      <c r="E63" s="67"/>
      <c r="F63" s="67"/>
      <c r="G63" s="67"/>
      <c r="H63" s="139"/>
      <c r="I63" s="67"/>
      <c r="J63" s="67"/>
      <c r="K63" s="67"/>
    </row>
    <row r="64" spans="1:11" ht="12.75" customHeight="1">
      <c r="A64" s="67"/>
      <c r="B64" s="67"/>
      <c r="C64" s="67"/>
      <c r="D64" s="67"/>
      <c r="E64" s="67"/>
      <c r="F64" s="67"/>
      <c r="G64" s="67"/>
      <c r="H64" s="139"/>
      <c r="I64" s="67"/>
      <c r="J64" s="67"/>
      <c r="K64" s="67"/>
    </row>
    <row r="65" spans="1:11" ht="12.75" customHeight="1">
      <c r="A65" s="67"/>
      <c r="B65" s="67"/>
      <c r="C65" s="67"/>
      <c r="D65" s="67"/>
      <c r="E65" s="67"/>
      <c r="F65" s="67"/>
      <c r="G65" s="67"/>
      <c r="H65" s="139"/>
      <c r="I65" s="67"/>
      <c r="J65" s="67"/>
      <c r="K65" s="67"/>
    </row>
    <row r="66" spans="1:11" ht="12.75" customHeight="1">
      <c r="A66" s="67"/>
      <c r="B66" s="67"/>
      <c r="C66" s="67"/>
      <c r="D66" s="67"/>
      <c r="E66" s="67"/>
      <c r="F66" s="67"/>
      <c r="G66" s="67"/>
      <c r="H66" s="139"/>
      <c r="I66" s="67"/>
      <c r="J66" s="67"/>
      <c r="K66" s="67"/>
    </row>
    <row r="67" spans="1:11" ht="12.75" customHeight="1">
      <c r="A67" s="67"/>
      <c r="B67" s="67"/>
      <c r="C67" s="67"/>
      <c r="D67" s="67"/>
      <c r="E67" s="67"/>
      <c r="F67" s="67"/>
      <c r="G67" s="67"/>
      <c r="H67" s="139"/>
      <c r="I67" s="67"/>
      <c r="J67" s="67"/>
      <c r="K67" s="67"/>
    </row>
    <row r="68" spans="1:11" ht="12.75" customHeight="1">
      <c r="A68" s="67"/>
      <c r="B68" s="67"/>
      <c r="C68" s="67"/>
      <c r="D68" s="67"/>
      <c r="E68" s="67"/>
      <c r="F68" s="67"/>
      <c r="G68" s="67"/>
      <c r="H68" s="139"/>
      <c r="I68" s="67"/>
      <c r="J68" s="67"/>
      <c r="K68" s="67"/>
    </row>
    <row r="69" spans="1:11" ht="12.75" customHeight="1">
      <c r="A69" s="67"/>
      <c r="B69" s="67"/>
      <c r="C69" s="67"/>
      <c r="D69" s="67"/>
      <c r="E69" s="67"/>
      <c r="F69" s="67"/>
      <c r="G69" s="67"/>
      <c r="H69" s="138"/>
      <c r="I69" s="67"/>
      <c r="J69" s="67"/>
      <c r="K69" s="67"/>
    </row>
    <row r="70" spans="1:11" ht="12.75" customHeight="1">
      <c r="A70" s="67"/>
      <c r="B70" s="67"/>
      <c r="C70" s="67"/>
      <c r="D70" s="67"/>
      <c r="E70" s="67"/>
      <c r="F70" s="67"/>
      <c r="G70" s="67"/>
      <c r="H70" s="138"/>
      <c r="I70" s="67"/>
      <c r="J70" s="67"/>
      <c r="K70" s="67"/>
    </row>
    <row r="71" spans="1:11" ht="12.75" customHeight="1">
      <c r="A71" s="67"/>
      <c r="B71" s="67"/>
      <c r="C71" s="67"/>
      <c r="D71" s="67"/>
      <c r="E71" s="67"/>
      <c r="F71" s="67"/>
      <c r="G71" s="67"/>
      <c r="H71" s="138"/>
      <c r="I71" s="67"/>
      <c r="J71" s="67"/>
      <c r="K71" s="67"/>
    </row>
    <row r="72" spans="1:11" ht="12.75" customHeight="1">
      <c r="A72" s="67"/>
      <c r="B72" s="67"/>
      <c r="C72" s="67"/>
      <c r="D72" s="67"/>
      <c r="E72" s="67"/>
      <c r="F72" s="67"/>
      <c r="G72" s="67"/>
      <c r="H72" s="138"/>
      <c r="I72" s="67"/>
      <c r="J72" s="67"/>
      <c r="K72" s="67"/>
    </row>
    <row r="73" spans="1:11" ht="12.75" customHeight="1">
      <c r="A73" s="67"/>
      <c r="B73" s="67"/>
      <c r="C73" s="67"/>
      <c r="D73" s="67"/>
      <c r="E73" s="67"/>
      <c r="F73" s="67"/>
      <c r="G73" s="67"/>
      <c r="H73" s="138"/>
      <c r="I73" s="67"/>
      <c r="J73" s="67"/>
      <c r="K73" s="67"/>
    </row>
    <row r="74" spans="1:11" ht="12.75" customHeight="1">
      <c r="A74" s="67"/>
      <c r="B74" s="67"/>
      <c r="C74" s="67"/>
      <c r="D74" s="67"/>
      <c r="E74" s="67"/>
      <c r="F74" s="67"/>
      <c r="G74" s="67"/>
      <c r="H74" s="138"/>
      <c r="I74" s="67"/>
      <c r="J74" s="67"/>
      <c r="K74" s="67"/>
    </row>
    <row r="75" spans="1:11" ht="12.75" customHeight="1">
      <c r="A75" s="67"/>
      <c r="B75" s="67"/>
      <c r="C75" s="67"/>
      <c r="D75" s="67"/>
      <c r="E75" s="67"/>
      <c r="F75" s="67"/>
      <c r="G75" s="67"/>
      <c r="H75" s="138"/>
      <c r="I75" s="67"/>
      <c r="J75" s="67"/>
      <c r="K75" s="67"/>
    </row>
    <row r="76" spans="1:11" ht="12.75" customHeight="1">
      <c r="A76" s="67"/>
      <c r="B76" s="67"/>
      <c r="C76" s="67"/>
      <c r="D76" s="67"/>
      <c r="E76" s="67"/>
      <c r="F76" s="67"/>
      <c r="G76" s="67"/>
      <c r="H76" s="139"/>
      <c r="I76" s="67"/>
      <c r="J76" s="67"/>
      <c r="K76" s="67"/>
    </row>
    <row r="77" spans="1:11" ht="12.75" customHeight="1">
      <c r="A77" s="67"/>
      <c r="B77" s="67"/>
      <c r="C77" s="67"/>
      <c r="D77" s="67"/>
      <c r="E77" s="67"/>
      <c r="F77" s="67"/>
      <c r="G77" s="67"/>
      <c r="H77" s="139"/>
      <c r="I77" s="67"/>
      <c r="J77" s="67"/>
      <c r="K77" s="67"/>
    </row>
    <row r="78" spans="1:11" ht="12.75" customHeight="1">
      <c r="A78" s="67"/>
      <c r="B78" s="67"/>
      <c r="C78" s="67"/>
      <c r="D78" s="67"/>
      <c r="E78" s="67"/>
      <c r="F78" s="67"/>
      <c r="G78" s="67"/>
      <c r="H78" s="139"/>
      <c r="I78" s="67"/>
      <c r="J78" s="67"/>
      <c r="K78" s="67"/>
    </row>
    <row r="79" spans="1:11" ht="12.75" customHeight="1">
      <c r="A79" s="67"/>
      <c r="B79" s="67"/>
      <c r="C79" s="67"/>
      <c r="D79" s="67"/>
      <c r="E79" s="67"/>
      <c r="F79" s="67"/>
      <c r="G79" s="67"/>
      <c r="H79" s="139"/>
      <c r="I79" s="67"/>
      <c r="J79" s="67"/>
      <c r="K79" s="67"/>
    </row>
    <row r="80" spans="1:11" ht="12.75" customHeight="1">
      <c r="A80" s="67"/>
      <c r="B80" s="67"/>
      <c r="C80" s="67"/>
      <c r="D80" s="67"/>
      <c r="E80" s="67"/>
      <c r="F80" s="67"/>
      <c r="G80" s="67"/>
      <c r="H80" s="139"/>
      <c r="I80" s="67"/>
      <c r="J80" s="67"/>
      <c r="K80" s="67"/>
    </row>
    <row r="81" spans="1:11" ht="12.75" customHeight="1">
      <c r="A81" s="67"/>
      <c r="B81" s="67"/>
      <c r="C81" s="67"/>
      <c r="D81" s="67"/>
      <c r="E81" s="67"/>
      <c r="F81" s="67"/>
      <c r="G81" s="67"/>
      <c r="H81" s="139"/>
      <c r="I81" s="67"/>
      <c r="J81" s="67"/>
      <c r="K81" s="67"/>
    </row>
    <row r="82" spans="1:11" ht="12.75" customHeight="1">
      <c r="A82" s="67"/>
      <c r="B82" s="67"/>
      <c r="C82" s="67"/>
      <c r="D82" s="67"/>
      <c r="E82" s="67"/>
      <c r="F82" s="67"/>
      <c r="G82" s="67"/>
      <c r="H82" s="138"/>
      <c r="I82" s="67"/>
      <c r="J82" s="67"/>
      <c r="K82" s="67"/>
    </row>
    <row r="83" spans="1:11" ht="12.75" customHeight="1">
      <c r="A83" s="67"/>
      <c r="B83" s="67"/>
      <c r="C83" s="67"/>
      <c r="D83" s="67"/>
      <c r="E83" s="67"/>
      <c r="F83" s="67"/>
      <c r="G83" s="67"/>
      <c r="H83" s="138"/>
      <c r="I83" s="67"/>
      <c r="J83" s="67"/>
      <c r="K83" s="67"/>
    </row>
    <row r="84" spans="1:11" ht="12.75" customHeight="1">
      <c r="A84" s="67"/>
      <c r="B84" s="67"/>
      <c r="C84" s="67"/>
      <c r="D84" s="67"/>
      <c r="E84" s="67"/>
      <c r="F84" s="67"/>
      <c r="G84" s="67"/>
      <c r="H84" s="138"/>
      <c r="I84" s="67"/>
      <c r="J84" s="67"/>
      <c r="K84" s="67"/>
    </row>
    <row r="85" spans="1:11" ht="12.75" customHeight="1">
      <c r="A85" s="67"/>
      <c r="B85" s="67"/>
      <c r="C85" s="67"/>
      <c r="D85" s="67"/>
      <c r="E85" s="67"/>
      <c r="F85" s="67"/>
      <c r="G85" s="67"/>
      <c r="H85" s="138"/>
      <c r="I85" s="67"/>
      <c r="J85" s="67"/>
      <c r="K85" s="67"/>
    </row>
    <row r="86" spans="1:11" ht="12.75" customHeight="1">
      <c r="A86" s="67"/>
      <c r="B86" s="67"/>
      <c r="C86" s="67"/>
      <c r="D86" s="67"/>
      <c r="E86" s="67"/>
      <c r="F86" s="67"/>
      <c r="G86" s="67"/>
      <c r="H86" s="138"/>
      <c r="I86" s="67"/>
      <c r="J86" s="67"/>
      <c r="K86" s="67"/>
    </row>
    <row r="87" spans="1:11" ht="12.75" customHeight="1">
      <c r="A87" s="67"/>
      <c r="B87" s="67"/>
      <c r="C87" s="67"/>
      <c r="D87" s="67"/>
      <c r="E87" s="67"/>
      <c r="F87" s="67"/>
      <c r="G87" s="67"/>
      <c r="H87" s="138"/>
      <c r="I87" s="67"/>
      <c r="J87" s="67"/>
      <c r="K87" s="67"/>
    </row>
    <row r="88" spans="1:11" ht="12.75" customHeight="1">
      <c r="A88" s="67"/>
      <c r="B88" s="67"/>
      <c r="C88" s="67"/>
      <c r="D88" s="67"/>
      <c r="E88" s="67"/>
      <c r="F88" s="67"/>
      <c r="G88" s="67"/>
      <c r="H88" s="138"/>
      <c r="I88" s="67"/>
      <c r="J88" s="67"/>
      <c r="K88" s="67"/>
    </row>
    <row r="89" spans="1:11" ht="12.75" customHeight="1">
      <c r="A89" s="67"/>
      <c r="B89" s="67"/>
      <c r="C89" s="67"/>
      <c r="D89" s="67"/>
      <c r="E89" s="67"/>
      <c r="F89" s="67"/>
      <c r="G89" s="67"/>
      <c r="H89" s="139"/>
      <c r="I89" s="67"/>
      <c r="J89" s="67"/>
      <c r="K89" s="67"/>
    </row>
    <row r="90" spans="1:11" ht="12.75" customHeight="1">
      <c r="A90" s="67"/>
      <c r="B90" s="67"/>
      <c r="C90" s="67"/>
      <c r="D90" s="67"/>
      <c r="E90" s="67"/>
      <c r="F90" s="67"/>
      <c r="G90" s="67"/>
      <c r="H90" s="139"/>
      <c r="I90" s="67"/>
      <c r="J90" s="67"/>
      <c r="K90" s="67"/>
    </row>
    <row r="91" spans="1:11" ht="12.75" customHeight="1">
      <c r="A91" s="67"/>
      <c r="B91" s="67"/>
      <c r="C91" s="67"/>
      <c r="D91" s="67"/>
      <c r="E91" s="67"/>
      <c r="F91" s="67"/>
      <c r="G91" s="67"/>
      <c r="H91" s="139"/>
      <c r="I91" s="67"/>
      <c r="J91" s="67"/>
      <c r="K91" s="67"/>
    </row>
    <row r="92" spans="1:11" ht="12.75" customHeight="1">
      <c r="A92" s="67"/>
      <c r="B92" s="67"/>
      <c r="C92" s="67"/>
      <c r="D92" s="67"/>
      <c r="E92" s="67"/>
      <c r="F92" s="67"/>
      <c r="G92" s="67"/>
      <c r="H92" s="139"/>
      <c r="I92" s="67"/>
      <c r="J92" s="67"/>
      <c r="K92" s="67"/>
    </row>
    <row r="93" spans="1:11" ht="12.75" customHeight="1">
      <c r="A93" s="67"/>
      <c r="B93" s="67"/>
      <c r="C93" s="67"/>
      <c r="D93" s="67"/>
      <c r="E93" s="67"/>
      <c r="F93" s="67"/>
      <c r="G93" s="67"/>
      <c r="H93" s="139"/>
      <c r="I93" s="67"/>
      <c r="J93" s="67"/>
      <c r="K93" s="67"/>
    </row>
    <row r="94" spans="1:11" ht="12.75" customHeight="1">
      <c r="A94" s="67"/>
      <c r="B94" s="67"/>
      <c r="C94" s="67"/>
      <c r="D94" s="67"/>
      <c r="E94" s="67"/>
      <c r="F94" s="67"/>
      <c r="G94" s="67"/>
      <c r="H94" s="139"/>
      <c r="I94" s="67"/>
      <c r="J94" s="67"/>
      <c r="K94" s="67"/>
    </row>
    <row r="95" spans="1:11" ht="12.75" customHeight="1">
      <c r="A95" s="67"/>
      <c r="B95" s="67"/>
      <c r="C95" s="67"/>
      <c r="D95" s="67"/>
      <c r="E95" s="67"/>
      <c r="F95" s="67"/>
      <c r="G95" s="67"/>
      <c r="H95" s="138"/>
      <c r="I95" s="67"/>
      <c r="J95" s="67"/>
      <c r="K95" s="67"/>
    </row>
    <row r="96" spans="1:11" ht="12.75" customHeight="1">
      <c r="A96" s="67"/>
      <c r="B96" s="67"/>
      <c r="C96" s="67"/>
      <c r="D96" s="67"/>
      <c r="E96" s="67"/>
      <c r="F96" s="67"/>
      <c r="G96" s="67"/>
      <c r="H96" s="138"/>
      <c r="I96" s="67"/>
      <c r="J96" s="67"/>
      <c r="K96" s="67"/>
    </row>
    <row r="97" spans="1:11" ht="12.75" customHeight="1">
      <c r="A97" s="67"/>
      <c r="B97" s="67"/>
      <c r="C97" s="67"/>
      <c r="D97" s="67"/>
      <c r="E97" s="67"/>
      <c r="F97" s="67"/>
      <c r="G97" s="67"/>
      <c r="H97" s="138"/>
      <c r="I97" s="67"/>
      <c r="J97" s="67"/>
      <c r="K97" s="67"/>
    </row>
    <row r="98" spans="1:11" ht="12.75" customHeight="1">
      <c r="A98" s="67"/>
      <c r="B98" s="67"/>
      <c r="C98" s="67"/>
      <c r="D98" s="67"/>
      <c r="E98" s="67"/>
      <c r="F98" s="67"/>
      <c r="G98" s="67"/>
      <c r="H98" s="138"/>
      <c r="I98" s="67"/>
      <c r="J98" s="67"/>
      <c r="K98" s="67"/>
    </row>
    <row r="99" spans="1:11" ht="12.75" customHeight="1">
      <c r="A99" s="67"/>
      <c r="B99" s="67"/>
      <c r="C99" s="67"/>
      <c r="D99" s="67"/>
      <c r="E99" s="67"/>
      <c r="F99" s="67"/>
      <c r="G99" s="67"/>
      <c r="H99" s="138"/>
      <c r="I99" s="67"/>
      <c r="J99" s="67"/>
      <c r="K99" s="67"/>
    </row>
    <row r="100" spans="1:11" ht="12.75" customHeight="1">
      <c r="A100" s="67"/>
      <c r="B100" s="67"/>
      <c r="C100" s="67"/>
      <c r="D100" s="67"/>
      <c r="E100" s="67"/>
      <c r="F100" s="67"/>
      <c r="G100" s="67"/>
      <c r="H100" s="138"/>
      <c r="I100" s="67"/>
      <c r="J100" s="67"/>
      <c r="K100" s="67"/>
    </row>
    <row r="101" spans="1:11" ht="12.75" customHeight="1">
      <c r="A101" s="67"/>
      <c r="B101" s="67"/>
      <c r="C101" s="67"/>
      <c r="D101" s="67"/>
      <c r="E101" s="67"/>
      <c r="F101" s="67"/>
      <c r="G101" s="67"/>
      <c r="H101" s="138"/>
      <c r="I101" s="67"/>
      <c r="J101" s="67"/>
      <c r="K101" s="67"/>
    </row>
    <row r="102" spans="1:11" ht="12.75" customHeight="1">
      <c r="A102" s="67"/>
      <c r="B102" s="67"/>
      <c r="C102" s="67"/>
      <c r="D102" s="67"/>
      <c r="E102" s="67"/>
      <c r="F102" s="67"/>
      <c r="G102" s="67"/>
      <c r="H102" s="139"/>
      <c r="I102" s="67"/>
      <c r="J102" s="67"/>
      <c r="K102" s="67"/>
    </row>
    <row r="103" spans="1:11" ht="12.75" customHeight="1">
      <c r="A103" s="67"/>
      <c r="B103" s="67"/>
      <c r="C103" s="67"/>
      <c r="D103" s="67"/>
      <c r="E103" s="67"/>
      <c r="F103" s="67"/>
      <c r="G103" s="67"/>
      <c r="H103" s="139"/>
      <c r="I103" s="67"/>
      <c r="J103" s="67"/>
      <c r="K103" s="67"/>
    </row>
    <row r="104" spans="1:11" ht="12.75" customHeight="1">
      <c r="A104" s="67"/>
      <c r="B104" s="67"/>
      <c r="C104" s="67"/>
      <c r="D104" s="67"/>
      <c r="E104" s="67"/>
      <c r="F104" s="67"/>
      <c r="G104" s="67"/>
      <c r="H104" s="139"/>
      <c r="I104" s="67"/>
      <c r="J104" s="67"/>
      <c r="K104" s="67"/>
    </row>
    <row r="105" spans="1:11" ht="12.75" customHeight="1">
      <c r="A105" s="67"/>
      <c r="B105" s="67"/>
      <c r="C105" s="67"/>
      <c r="D105" s="67"/>
      <c r="E105" s="67"/>
      <c r="F105" s="67"/>
      <c r="G105" s="67"/>
      <c r="H105" s="139"/>
      <c r="I105" s="67"/>
      <c r="J105" s="67"/>
      <c r="K105" s="67"/>
    </row>
    <row r="106" spans="1:11" ht="12.75" customHeight="1">
      <c r="A106" s="67"/>
      <c r="B106" s="67"/>
      <c r="C106" s="67"/>
      <c r="D106" s="67"/>
      <c r="E106" s="67"/>
      <c r="F106" s="67"/>
      <c r="G106" s="67"/>
      <c r="H106" s="139"/>
      <c r="I106" s="67"/>
      <c r="J106" s="67"/>
      <c r="K106" s="67"/>
    </row>
    <row r="107" spans="1:11" ht="12.75" customHeight="1">
      <c r="A107" s="67"/>
      <c r="B107" s="67"/>
      <c r="C107" s="67"/>
      <c r="D107" s="67"/>
      <c r="E107" s="67"/>
      <c r="F107" s="67"/>
      <c r="G107" s="67"/>
      <c r="H107" s="139"/>
      <c r="I107" s="67"/>
      <c r="J107" s="67"/>
      <c r="K107" s="67"/>
    </row>
    <row r="108" spans="1:11" ht="12.75" customHeight="1">
      <c r="A108" s="67"/>
      <c r="B108" s="67"/>
      <c r="C108" s="67"/>
      <c r="D108" s="67"/>
      <c r="E108" s="67"/>
      <c r="F108" s="67"/>
      <c r="G108" s="67"/>
      <c r="H108" s="138"/>
      <c r="I108" s="67"/>
      <c r="J108" s="67"/>
      <c r="K108" s="67"/>
    </row>
    <row r="109" spans="1:11" ht="12.75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1:11" ht="12.75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1:11" ht="12.75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</row>
    <row r="112" spans="1:11" ht="12.75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</row>
    <row r="113" spans="1:11" ht="12.75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</row>
    <row r="114" spans="1:11" ht="12.75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</row>
    <row r="115" spans="1:11" ht="12.75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</row>
    <row r="116" spans="1:11" ht="12.75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</row>
    <row r="117" spans="1:11" ht="12.75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</row>
    <row r="118" spans="1:11" ht="12.75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</row>
    <row r="119" spans="1:11" ht="12.75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</row>
    <row r="120" spans="1:11" ht="12.75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</row>
    <row r="121" spans="1:11" ht="12.75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</row>
    <row r="122" spans="1:11" ht="12.75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</row>
    <row r="123" spans="1:11" ht="12.75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</row>
    <row r="124" spans="1:11" ht="12.75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</row>
    <row r="125" spans="1:11" ht="12.75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</row>
    <row r="126" spans="1:11" ht="12.75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</row>
    <row r="127" spans="1:11" ht="12.75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</row>
    <row r="128" spans="1:11" ht="12.75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</row>
    <row r="129" spans="1:11" ht="12.75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</row>
    <row r="130" spans="1:11" ht="12.75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</row>
    <row r="131" spans="1:11" ht="12.75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</row>
    <row r="132" spans="1:11" ht="12.75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</row>
    <row r="133" spans="1:11" ht="12.75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</row>
    <row r="134" spans="1:11" ht="12.75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</row>
    <row r="135" spans="1:11" ht="12.75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</row>
    <row r="136" spans="1:11" ht="12.75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</row>
    <row r="137" spans="1:11" ht="12.75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</row>
    <row r="138" spans="1:11" ht="12.75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</row>
    <row r="139" spans="1:11" ht="12.75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</row>
    <row r="140" spans="1:11" ht="12.75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</row>
    <row r="141" spans="1:11" ht="12.75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</row>
    <row r="142" spans="1:11" ht="12.75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</row>
    <row r="143" spans="1:11" ht="12.75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</row>
    <row r="144" spans="1:11" ht="12.75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</row>
    <row r="145" spans="1:11" ht="12.75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</row>
    <row r="146" spans="1:11" ht="12.75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</row>
    <row r="147" spans="1:11" ht="12.75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</row>
    <row r="148" spans="1:11" ht="12.75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</row>
    <row r="149" spans="1:11" ht="12.75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</row>
    <row r="150" spans="1:11" ht="12.75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</row>
    <row r="151" spans="1:11" ht="12.75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</row>
    <row r="152" spans="1:11" ht="12.75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</row>
    <row r="153" spans="1:11" ht="12.75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</row>
    <row r="154" spans="1:11" ht="12.75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</row>
    <row r="155" spans="1:11" ht="12.75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</row>
    <row r="156" spans="1:11" ht="12.75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</row>
    <row r="157" spans="1:11" ht="12.75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</row>
    <row r="158" spans="1:11" ht="12.75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</row>
    <row r="159" spans="1:11" ht="12.75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</row>
    <row r="160" spans="1:11" ht="12.75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</row>
    <row r="161" spans="1:11" ht="12.75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</row>
    <row r="162" spans="1:11" ht="12.75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</row>
    <row r="163" spans="1:11" ht="12.75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</row>
    <row r="164" spans="1:11" ht="12.75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</row>
    <row r="165" spans="1:11" ht="12.75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</row>
    <row r="166" spans="1:11" ht="12.75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</row>
    <row r="167" spans="1:11" ht="12.75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</row>
    <row r="168" spans="1:11" ht="12.75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</row>
    <row r="169" spans="1:11" ht="12.75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</row>
    <row r="170" spans="1:11" ht="12.75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</row>
    <row r="171" spans="1:11" ht="12.75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</row>
    <row r="172" spans="1:11" ht="12.75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</row>
    <row r="173" spans="1:11" ht="12.75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</row>
    <row r="174" spans="1:11" ht="12.75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</row>
    <row r="175" spans="1:11" ht="12.75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</row>
    <row r="176" spans="1:11" ht="12.75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</row>
    <row r="177" spans="1:11" ht="12.75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</row>
    <row r="178" spans="1:11" ht="12.75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</row>
    <row r="179" spans="1:11" ht="12.75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</row>
    <row r="180" spans="1:11" ht="12.75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</row>
    <row r="181" spans="1:11" ht="12.75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</row>
    <row r="182" spans="1:11" ht="12.75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</row>
    <row r="183" spans="1:11" ht="12.75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</row>
    <row r="184" spans="1:11" ht="12.75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</row>
    <row r="185" spans="1:11" ht="12.75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</row>
    <row r="186" spans="1:11" ht="12.75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</row>
    <row r="187" spans="1:11" ht="12.75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</row>
    <row r="188" spans="1:11" ht="12.75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</row>
    <row r="189" spans="1:11" ht="12.75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</row>
    <row r="190" spans="1:11" ht="12.75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</row>
    <row r="191" spans="1:11" ht="12.75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</row>
    <row r="192" spans="1:11" ht="12.75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</row>
    <row r="193" spans="1:11" ht="12.75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</row>
    <row r="194" spans="1:11" ht="12.75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</row>
    <row r="195" spans="1:11" ht="12.75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</row>
    <row r="196" spans="1:11" ht="12.75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</row>
    <row r="197" spans="1:11" ht="12.75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</row>
    <row r="198" spans="1:11" ht="12.75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</row>
    <row r="199" spans="1:11" ht="12.75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</row>
  </sheetData>
  <sheetProtection/>
  <mergeCells count="16">
    <mergeCell ref="B3:B4"/>
    <mergeCell ref="A3:A4"/>
    <mergeCell ref="A21:A22"/>
    <mergeCell ref="A27:A28"/>
    <mergeCell ref="A9:A10"/>
    <mergeCell ref="A15:A16"/>
    <mergeCell ref="B39:B40"/>
    <mergeCell ref="B45:B46"/>
    <mergeCell ref="B9:B10"/>
    <mergeCell ref="A45:A46"/>
    <mergeCell ref="A33:A34"/>
    <mergeCell ref="A39:A40"/>
    <mergeCell ref="B15:B16"/>
    <mergeCell ref="B21:B22"/>
    <mergeCell ref="B27:B28"/>
    <mergeCell ref="B33:B3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Leden</dc:creator>
  <cp:keywords/>
  <dc:description/>
  <cp:lastModifiedBy>U94</cp:lastModifiedBy>
  <cp:lastPrinted>2012-05-03T06:18:50Z</cp:lastPrinted>
  <dcterms:created xsi:type="dcterms:W3CDTF">2002-03-31T12:48:13Z</dcterms:created>
  <dcterms:modified xsi:type="dcterms:W3CDTF">2012-05-05T17:35:52Z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1042142987</vt:i4>
  </property>
  <property fmtid="{D5CDD505-2E9C-101B-9397-08002B2CF9AE}" pid="3" name="_EmailSubject">
    <vt:lpwstr/>
  </property>
  <property fmtid="{D5CDD505-2E9C-101B-9397-08002B2CF9AE}" pid="4" name="_AuthorEmail">
    <vt:lpwstr>J.Leden@seznam.cz</vt:lpwstr>
  </property>
  <property fmtid="{D5CDD505-2E9C-101B-9397-08002B2CF9AE}" pid="5" name="_AuthorEmailDisplayName">
    <vt:lpwstr>Jiří Leden</vt:lpwstr>
  </property>
  <property fmtid="{D5CDD505-2E9C-101B-9397-08002B2CF9AE}" pid="6" name="_ReviewingToolsShownOnce">
    <vt:lpwstr/>
  </property>
</Properties>
</file>