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5"/>
  </bookViews>
  <sheets>
    <sheet name="60m" sheetId="1" r:id="rId1"/>
    <sheet name="600m" sheetId="2" r:id="rId2"/>
    <sheet name="dálka" sheetId="3" r:id="rId3"/>
    <sheet name="výška" sheetId="4" r:id="rId4"/>
    <sheet name="míček" sheetId="5" r:id="rId5"/>
    <sheet name="celkem" sheetId="6" r:id="rId6"/>
  </sheets>
  <definedNames/>
  <calcPr fullCalcOnLoad="1"/>
</workbook>
</file>

<file path=xl/sharedStrings.xml><?xml version="1.0" encoding="utf-8"?>
<sst xmlns="http://schemas.openxmlformats.org/spreadsheetml/2006/main" count="496" uniqueCount="77">
  <si>
    <t>60m</t>
  </si>
  <si>
    <t>pořadí</t>
  </si>
  <si>
    <t>příjmení, jméno a ročník</t>
  </si>
  <si>
    <t>škola</t>
  </si>
  <si>
    <t>výkon</t>
  </si>
  <si>
    <t>s</t>
  </si>
  <si>
    <t>600m</t>
  </si>
  <si>
    <t>v sekundách</t>
  </si>
  <si>
    <t>min</t>
  </si>
  <si>
    <t>1.pokus</t>
  </si>
  <si>
    <t>2.pokus</t>
  </si>
  <si>
    <t>3.pokus</t>
  </si>
  <si>
    <t>4.pokus</t>
  </si>
  <si>
    <t>cm</t>
  </si>
  <si>
    <t>míček</t>
  </si>
  <si>
    <t>m</t>
  </si>
  <si>
    <t>Zadání příjmení, jména a ročníku</t>
  </si>
  <si>
    <t>celkem bodů:</t>
  </si>
  <si>
    <t>skoky</t>
  </si>
  <si>
    <t>dálka, výška</t>
  </si>
  <si>
    <t>jméno</t>
  </si>
  <si>
    <t>družstvo</t>
  </si>
  <si>
    <t>Mladší žákyně - konečný bodový stav družstev</t>
  </si>
  <si>
    <t>60m - mladší žákyně</t>
  </si>
  <si>
    <t>600m - mladší žákyně</t>
  </si>
  <si>
    <t>dálka - mladší žákyně</t>
  </si>
  <si>
    <t>výška - mladší žákyně</t>
  </si>
  <si>
    <t>míček - mladší žákyně</t>
  </si>
  <si>
    <t>1. běh</t>
  </si>
  <si>
    <t>2. běh</t>
  </si>
  <si>
    <t>3. běh</t>
  </si>
  <si>
    <t>4. běh</t>
  </si>
  <si>
    <t>5. běh</t>
  </si>
  <si>
    <t>6. běh</t>
  </si>
  <si>
    <t>7. běh</t>
  </si>
  <si>
    <t>8. běh</t>
  </si>
  <si>
    <t>GJR Chrudim</t>
  </si>
  <si>
    <t>místo</t>
  </si>
  <si>
    <t>všichni mají 9 pokusů</t>
  </si>
  <si>
    <t>ZŠ Slatiňany</t>
  </si>
  <si>
    <t>Slatiňany</t>
  </si>
  <si>
    <t>Floriánová Šárka</t>
  </si>
  <si>
    <t>Šestáková Lucie</t>
  </si>
  <si>
    <t>Voldánová Jana</t>
  </si>
  <si>
    <t>Svobodová Michaela</t>
  </si>
  <si>
    <t>Chvasteková Štěpánka</t>
  </si>
  <si>
    <t>Školní Chrudim</t>
  </si>
  <si>
    <t>Školní nám. Chrudim</t>
  </si>
  <si>
    <t>Dr. Peška Chrudim</t>
  </si>
  <si>
    <t>U Stadionu Chrudim</t>
  </si>
  <si>
    <t>Eliška Nováková</t>
  </si>
  <si>
    <t>Aneta Knížková</t>
  </si>
  <si>
    <t>Lenka Brychová</t>
  </si>
  <si>
    <t>Čížková Martina</t>
  </si>
  <si>
    <t>Dobrovolná Tereza</t>
  </si>
  <si>
    <t>Nováková Alžběta</t>
  </si>
  <si>
    <t>Fiedlerová Magdaléna</t>
  </si>
  <si>
    <t>Lorenčíková Adéla</t>
  </si>
  <si>
    <t>Hudcová Markéta</t>
  </si>
  <si>
    <t>Opočenská Adéla</t>
  </si>
  <si>
    <t>Blažková Barbora</t>
  </si>
  <si>
    <t>Kramaříková Michaela</t>
  </si>
  <si>
    <t>Chrbolková Anna</t>
  </si>
  <si>
    <t>Vondráčková Iveta</t>
  </si>
  <si>
    <t>Natálie Jahnická</t>
  </si>
  <si>
    <t>Sára Janoušková</t>
  </si>
  <si>
    <t>Magdaléna Žwaková</t>
  </si>
  <si>
    <t>Barbora Tichá</t>
  </si>
  <si>
    <t>Sára Spívalová</t>
  </si>
  <si>
    <t>MS</t>
  </si>
  <si>
    <t>Bažantová Nikola</t>
  </si>
  <si>
    <t>Nikola Bažantová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</si>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</sst>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.0"/>
    <numFmt numFmtId="166" formatCode="mm:ss.00"/>
    <numFmt numFmtId="167" formatCode="mm:ss\,"/>
    <numFmt numFmtId="168" formatCode="mm:ss\,\x"/>
  </numFmts>
  <fonts count="51">
    <font>
      <sz val="10"/>
      <name val="Arial CE"/>
      <family val="0"/>
    </font>
    <font>
      <b/>
      <sz val="14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4"/>
      <name val="Arial CE"/>
      <family val="0"/>
    </font>
    <font>
      <b/>
      <sz val="10"/>
      <color indexed="8"/>
      <name val="Murray Hill AT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165" fontId="4" fillId="0" borderId="26" xfId="0" applyNumberFormat="1" applyFont="1" applyBorder="1" applyAlignment="1" applyProtection="1">
      <alignment/>
      <protection locked="0"/>
    </xf>
    <xf numFmtId="165" fontId="4" fillId="0" borderId="27" xfId="0" applyNumberFormat="1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/>
    </xf>
    <xf numFmtId="47" fontId="0" fillId="0" borderId="0" xfId="0" applyNumberFormat="1" applyBorder="1" applyAlignment="1" applyProtection="1">
      <alignment/>
      <protection locked="0"/>
    </xf>
    <xf numFmtId="47" fontId="0" fillId="0" borderId="24" xfId="0" applyNumberFormat="1" applyBorder="1" applyAlignment="1" applyProtection="1">
      <alignment/>
      <protection locked="0"/>
    </xf>
    <xf numFmtId="47" fontId="4" fillId="0" borderId="25" xfId="0" applyNumberFormat="1" applyFont="1" applyBorder="1" applyAlignment="1" applyProtection="1">
      <alignment/>
      <protection locked="0"/>
    </xf>
    <xf numFmtId="47" fontId="4" fillId="0" borderId="27" xfId="0" applyNumberFormat="1" applyFont="1" applyBorder="1" applyAlignment="1" applyProtection="1">
      <alignment/>
      <protection locked="0"/>
    </xf>
    <xf numFmtId="47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7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hidden="1"/>
    </xf>
    <xf numFmtId="1" fontId="4" fillId="0" borderId="26" xfId="0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locked="0"/>
    </xf>
    <xf numFmtId="2" fontId="0" fillId="0" borderId="24" xfId="0" applyNumberFormat="1" applyBorder="1" applyAlignment="1" applyProtection="1">
      <alignment/>
      <protection locked="0"/>
    </xf>
    <xf numFmtId="2" fontId="4" fillId="0" borderId="25" xfId="0" applyNumberFormat="1" applyFont="1" applyBorder="1" applyAlignment="1" applyProtection="1">
      <alignment/>
      <protection locked="0"/>
    </xf>
    <xf numFmtId="2" fontId="4" fillId="0" borderId="27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6" xfId="0" applyNumberForma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hidden="1"/>
    </xf>
    <xf numFmtId="0" fontId="10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4" fillId="0" borderId="46" xfId="0" applyFont="1" applyBorder="1" applyAlignment="1" applyProtection="1">
      <alignment/>
      <protection hidden="1"/>
    </xf>
    <xf numFmtId="0" fontId="0" fillId="0" borderId="47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 horizontal="center"/>
      <protection hidden="1"/>
    </xf>
    <xf numFmtId="47" fontId="4" fillId="0" borderId="26" xfId="0" applyNumberFormat="1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hidden="1"/>
    </xf>
    <xf numFmtId="47" fontId="4" fillId="0" borderId="50" xfId="0" applyNumberFormat="1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hidden="1"/>
    </xf>
    <xf numFmtId="47" fontId="4" fillId="0" borderId="52" xfId="0" applyNumberFormat="1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hidden="1"/>
    </xf>
    <xf numFmtId="47" fontId="4" fillId="0" borderId="54" xfId="0" applyNumberFormat="1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hidden="1"/>
    </xf>
    <xf numFmtId="0" fontId="12" fillId="0" borderId="10" xfId="0" applyFont="1" applyBorder="1" applyAlignment="1">
      <alignment horizontal="center"/>
    </xf>
    <xf numFmtId="0" fontId="10" fillId="0" borderId="18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6" fillId="0" borderId="30" xfId="0" applyFont="1" applyBorder="1" applyAlignment="1" applyProtection="1">
      <alignment/>
      <protection hidden="1"/>
    </xf>
    <xf numFmtId="2" fontId="0" fillId="0" borderId="25" xfId="0" applyNumberFormat="1" applyBorder="1" applyAlignment="1" applyProtection="1">
      <alignment/>
      <protection locked="0"/>
    </xf>
    <xf numFmtId="0" fontId="4" fillId="0" borderId="56" xfId="0" applyFont="1" applyBorder="1" applyAlignment="1" applyProtection="1">
      <alignment/>
      <protection hidden="1"/>
    </xf>
    <xf numFmtId="0" fontId="4" fillId="0" borderId="4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/>
      <protection hidden="1"/>
    </xf>
    <xf numFmtId="2" fontId="4" fillId="0" borderId="26" xfId="0" applyNumberFormat="1" applyFont="1" applyBorder="1" applyAlignment="1" applyProtection="1">
      <alignment/>
      <protection locked="0"/>
    </xf>
    <xf numFmtId="2" fontId="4" fillId="0" borderId="58" xfId="0" applyNumberFormat="1" applyFont="1" applyBorder="1" applyAlignment="1" applyProtection="1">
      <alignment/>
      <protection locked="0"/>
    </xf>
    <xf numFmtId="2" fontId="4" fillId="0" borderId="48" xfId="0" applyNumberFormat="1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6" fillId="0" borderId="60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0" fillId="0" borderId="17" xfId="0" applyFont="1" applyFill="1" applyBorder="1" applyAlignment="1">
      <alignment/>
    </xf>
    <xf numFmtId="0" fontId="0" fillId="33" borderId="0" xfId="0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2" fontId="4" fillId="0" borderId="18" xfId="0" applyNumberFormat="1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center"/>
      <protection locked="0"/>
    </xf>
    <xf numFmtId="0" fontId="3" fillId="34" borderId="38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 applyProtection="1">
      <alignment wrapText="1"/>
      <protection hidden="1"/>
    </xf>
    <xf numFmtId="0" fontId="10" fillId="0" borderId="18" xfId="0" applyFont="1" applyBorder="1" applyAlignment="1" applyProtection="1">
      <alignment wrapText="1"/>
      <protection hidden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16" fillId="0" borderId="47" xfId="0" applyFont="1" applyBorder="1" applyAlignment="1" applyProtection="1">
      <alignment/>
      <protection hidden="1"/>
    </xf>
    <xf numFmtId="0" fontId="12" fillId="0" borderId="17" xfId="0" applyFont="1" applyFill="1" applyBorder="1" applyAlignment="1">
      <alignment/>
    </xf>
    <xf numFmtId="0" fontId="3" fillId="0" borderId="3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3" fillId="0" borderId="35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/>
      <protection locked="0"/>
    </xf>
    <xf numFmtId="0" fontId="15" fillId="0" borderId="35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center" indent="1" shrinkToFit="1"/>
      <protection locked="0"/>
    </xf>
    <xf numFmtId="0" fontId="7" fillId="35" borderId="35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F52"/>
  <sheetViews>
    <sheetView zoomScalePageLayoutView="0" workbookViewId="0" topLeftCell="A16">
      <selection activeCell="D33" sqref="D33"/>
    </sheetView>
  </sheetViews>
  <sheetFormatPr defaultColWidth="9.00390625" defaultRowHeight="12.75"/>
  <cols>
    <col min="1" max="1" width="3.75390625" style="0" customWidth="1"/>
    <col min="2" max="2" width="31.625" style="0" customWidth="1"/>
    <col min="3" max="3" width="18.00390625" style="0" customWidth="1"/>
    <col min="4" max="4" width="9.75390625" style="37" customWidth="1"/>
    <col min="5" max="5" width="3.625" style="10" customWidth="1"/>
    <col min="6" max="6" width="5.75390625" style="0" customWidth="1"/>
  </cols>
  <sheetData>
    <row r="1" spans="1:6" ht="22.5" customHeight="1" thickBot="1">
      <c r="A1" s="13"/>
      <c r="B1" s="124" t="s">
        <v>23</v>
      </c>
      <c r="C1" s="13"/>
      <c r="D1" s="32"/>
      <c r="E1" s="14"/>
      <c r="F1" s="15"/>
    </row>
    <row r="2" spans="1:6" ht="21.75" customHeight="1" thickTop="1">
      <c r="A2" s="16" t="s">
        <v>1</v>
      </c>
      <c r="B2" s="17" t="s">
        <v>2</v>
      </c>
      <c r="C2" s="18" t="s">
        <v>3</v>
      </c>
      <c r="D2" s="33" t="s">
        <v>4</v>
      </c>
      <c r="E2" s="19"/>
      <c r="F2" s="15"/>
    </row>
    <row r="3" spans="1:6" ht="21.75" customHeight="1">
      <c r="A3" s="92"/>
      <c r="B3" s="147" t="s">
        <v>28</v>
      </c>
      <c r="C3" s="96"/>
      <c r="D3" s="34"/>
      <c r="E3" s="21" t="s">
        <v>5</v>
      </c>
      <c r="F3" s="22">
        <f aca="true" t="shared" si="0" ref="F3:F52">IF(AND(6&lt;D3,D3&lt;12),INT(46.0849*(12.76-D3)^1.81),0)</f>
        <v>0</v>
      </c>
    </row>
    <row r="4" spans="1:6" ht="21.75" customHeight="1">
      <c r="A4" s="92"/>
      <c r="B4" s="23" t="s">
        <v>58</v>
      </c>
      <c r="C4" s="86" t="s">
        <v>40</v>
      </c>
      <c r="D4" s="34">
        <v>9.2</v>
      </c>
      <c r="E4" s="21" t="s">
        <v>5</v>
      </c>
      <c r="F4" s="22">
        <f t="shared" si="0"/>
        <v>458</v>
      </c>
    </row>
    <row r="5" spans="1:6" ht="21.75" customHeight="1">
      <c r="A5" s="92"/>
      <c r="B5" s="23" t="s">
        <v>59</v>
      </c>
      <c r="C5" s="86" t="s">
        <v>40</v>
      </c>
      <c r="D5" s="34">
        <v>9.6</v>
      </c>
      <c r="E5" s="21" t="s">
        <v>5</v>
      </c>
      <c r="F5" s="22">
        <f t="shared" si="0"/>
        <v>369</v>
      </c>
    </row>
    <row r="6" spans="1:6" ht="21.75" customHeight="1">
      <c r="A6" s="92"/>
      <c r="B6" s="23" t="s">
        <v>60</v>
      </c>
      <c r="C6" s="86" t="s">
        <v>40</v>
      </c>
      <c r="D6" s="34">
        <v>9.9</v>
      </c>
      <c r="E6" s="21" t="s">
        <v>5</v>
      </c>
      <c r="F6" s="22">
        <f t="shared" si="0"/>
        <v>308</v>
      </c>
    </row>
    <row r="7" spans="1:6" ht="21.75" customHeight="1">
      <c r="A7" s="92"/>
      <c r="B7" s="23" t="s">
        <v>61</v>
      </c>
      <c r="C7" s="86" t="s">
        <v>40</v>
      </c>
      <c r="D7" s="34">
        <v>10</v>
      </c>
      <c r="E7" s="21" t="s">
        <v>5</v>
      </c>
      <c r="F7" s="22">
        <f t="shared" si="0"/>
        <v>289</v>
      </c>
    </row>
    <row r="8" spans="1:6" ht="21.75" customHeight="1">
      <c r="A8" s="92"/>
      <c r="B8" s="23" t="s">
        <v>62</v>
      </c>
      <c r="C8" s="86" t="s">
        <v>40</v>
      </c>
      <c r="D8" s="34">
        <v>10.2</v>
      </c>
      <c r="E8" s="21" t="s">
        <v>5</v>
      </c>
      <c r="F8" s="22">
        <f t="shared" si="0"/>
        <v>252</v>
      </c>
    </row>
    <row r="9" spans="1:6" ht="21.75" customHeight="1">
      <c r="A9" s="92"/>
      <c r="B9" s="147" t="s">
        <v>29</v>
      </c>
      <c r="C9" s="89"/>
      <c r="D9" s="34"/>
      <c r="E9" s="21" t="s">
        <v>5</v>
      </c>
      <c r="F9" s="22">
        <f t="shared" si="0"/>
        <v>0</v>
      </c>
    </row>
    <row r="10" spans="1:6" ht="21.75" customHeight="1">
      <c r="A10" s="92"/>
      <c r="B10" s="145" t="s">
        <v>54</v>
      </c>
      <c r="C10" s="86" t="s">
        <v>36</v>
      </c>
      <c r="D10" s="34">
        <v>9.2</v>
      </c>
      <c r="E10" s="21" t="s">
        <v>5</v>
      </c>
      <c r="F10" s="22">
        <f t="shared" si="0"/>
        <v>458</v>
      </c>
    </row>
    <row r="11" spans="1:6" ht="21.75" customHeight="1">
      <c r="A11" s="92"/>
      <c r="B11" s="145" t="s">
        <v>55</v>
      </c>
      <c r="C11" s="86" t="s">
        <v>36</v>
      </c>
      <c r="D11" s="34">
        <v>9.7</v>
      </c>
      <c r="E11" s="21" t="s">
        <v>5</v>
      </c>
      <c r="F11" s="22">
        <f t="shared" si="0"/>
        <v>348</v>
      </c>
    </row>
    <row r="12" spans="1:6" ht="21.75" customHeight="1">
      <c r="A12" s="92"/>
      <c r="B12" s="145" t="s">
        <v>56</v>
      </c>
      <c r="C12" s="86" t="s">
        <v>36</v>
      </c>
      <c r="D12" s="34">
        <v>10</v>
      </c>
      <c r="E12" s="21" t="s">
        <v>5</v>
      </c>
      <c r="F12" s="22">
        <f t="shared" si="0"/>
        <v>289</v>
      </c>
    </row>
    <row r="13" spans="1:6" ht="21.75" customHeight="1">
      <c r="A13" s="92"/>
      <c r="B13" s="145" t="s">
        <v>57</v>
      </c>
      <c r="C13" s="86" t="s">
        <v>36</v>
      </c>
      <c r="D13" s="34">
        <v>9.7</v>
      </c>
      <c r="E13" s="21" t="s">
        <v>5</v>
      </c>
      <c r="F13" s="22">
        <f t="shared" si="0"/>
        <v>348</v>
      </c>
    </row>
    <row r="14" spans="1:6" ht="21.75" customHeight="1">
      <c r="A14" s="92"/>
      <c r="B14" s="145" t="s">
        <v>63</v>
      </c>
      <c r="C14" s="86" t="s">
        <v>36</v>
      </c>
      <c r="D14" s="34">
        <v>9.9</v>
      </c>
      <c r="E14" s="21" t="s">
        <v>5</v>
      </c>
      <c r="F14" s="22">
        <f t="shared" si="0"/>
        <v>308</v>
      </c>
    </row>
    <row r="15" spans="1:6" ht="21.75" customHeight="1">
      <c r="A15" s="92"/>
      <c r="B15" s="147" t="s">
        <v>30</v>
      </c>
      <c r="C15" s="89"/>
      <c r="D15" s="34"/>
      <c r="E15" s="21" t="s">
        <v>5</v>
      </c>
      <c r="F15" s="22">
        <f t="shared" si="0"/>
        <v>0</v>
      </c>
    </row>
    <row r="16" spans="1:6" ht="21.75" customHeight="1">
      <c r="A16" s="92"/>
      <c r="B16" s="145" t="s">
        <v>41</v>
      </c>
      <c r="C16" s="141" t="s">
        <v>46</v>
      </c>
      <c r="D16" s="34">
        <v>10.2</v>
      </c>
      <c r="E16" s="21" t="s">
        <v>5</v>
      </c>
      <c r="F16" s="22">
        <f>IF(AND(6&lt;D16,D16&lt;12),INT(46.0849*(12.76-D16)^1.81),0)</f>
        <v>252</v>
      </c>
    </row>
    <row r="17" spans="1:6" ht="21.75" customHeight="1">
      <c r="A17" s="92"/>
      <c r="B17" s="145" t="s">
        <v>42</v>
      </c>
      <c r="C17" s="141" t="s">
        <v>46</v>
      </c>
      <c r="D17" s="34">
        <v>10.1</v>
      </c>
      <c r="E17" s="21" t="s">
        <v>5</v>
      </c>
      <c r="F17" s="22">
        <f t="shared" si="0"/>
        <v>270</v>
      </c>
    </row>
    <row r="18" spans="1:6" ht="21.75" customHeight="1">
      <c r="A18" s="92"/>
      <c r="B18" s="145" t="s">
        <v>43</v>
      </c>
      <c r="C18" s="141" t="s">
        <v>46</v>
      </c>
      <c r="D18" s="34">
        <v>9.5</v>
      </c>
      <c r="E18" s="21" t="s">
        <v>5</v>
      </c>
      <c r="F18" s="22">
        <f t="shared" si="0"/>
        <v>391</v>
      </c>
    </row>
    <row r="19" spans="1:6" ht="21.75" customHeight="1">
      <c r="A19" s="92"/>
      <c r="B19" s="145" t="s">
        <v>44</v>
      </c>
      <c r="C19" s="141" t="s">
        <v>46</v>
      </c>
      <c r="D19" s="34">
        <v>9.5</v>
      </c>
      <c r="E19" s="21" t="s">
        <v>5</v>
      </c>
      <c r="F19" s="22">
        <f t="shared" si="0"/>
        <v>391</v>
      </c>
    </row>
    <row r="20" spans="1:6" ht="21.75" customHeight="1">
      <c r="A20" s="92"/>
      <c r="B20" s="145" t="s">
        <v>45</v>
      </c>
      <c r="C20" s="141" t="s">
        <v>46</v>
      </c>
      <c r="D20" s="34">
        <v>9.2</v>
      </c>
      <c r="E20" s="21" t="s">
        <v>5</v>
      </c>
      <c r="F20" s="22">
        <f t="shared" si="0"/>
        <v>458</v>
      </c>
    </row>
    <row r="21" spans="1:6" ht="21.75" customHeight="1">
      <c r="A21" s="92"/>
      <c r="B21" s="147" t="s">
        <v>31</v>
      </c>
      <c r="C21" s="89"/>
      <c r="D21" s="34"/>
      <c r="E21" s="21" t="s">
        <v>5</v>
      </c>
      <c r="F21" s="22">
        <f t="shared" si="0"/>
        <v>0</v>
      </c>
    </row>
    <row r="22" spans="1:6" ht="21.75" customHeight="1">
      <c r="A22" s="92"/>
      <c r="B22" s="145" t="s">
        <v>50</v>
      </c>
      <c r="C22" s="107" t="s">
        <v>48</v>
      </c>
      <c r="D22" s="34">
        <v>9.8</v>
      </c>
      <c r="E22" s="21" t="s">
        <v>5</v>
      </c>
      <c r="F22" s="22">
        <f t="shared" si="0"/>
        <v>328</v>
      </c>
    </row>
    <row r="23" spans="1:6" ht="21.75" customHeight="1">
      <c r="A23" s="92"/>
      <c r="B23" s="145"/>
      <c r="C23" s="107" t="s">
        <v>48</v>
      </c>
      <c r="D23" s="34"/>
      <c r="E23" s="21" t="s">
        <v>5</v>
      </c>
      <c r="F23" s="22">
        <f t="shared" si="0"/>
        <v>0</v>
      </c>
    </row>
    <row r="24" spans="1:6" ht="21.75" customHeight="1">
      <c r="A24" s="92"/>
      <c r="B24" s="145" t="s">
        <v>51</v>
      </c>
      <c r="C24" s="107" t="s">
        <v>48</v>
      </c>
      <c r="D24" s="34">
        <v>9.4</v>
      </c>
      <c r="E24" s="21" t="s">
        <v>5</v>
      </c>
      <c r="F24" s="22">
        <f t="shared" si="0"/>
        <v>413</v>
      </c>
    </row>
    <row r="25" spans="1:6" ht="21.75" customHeight="1">
      <c r="A25" s="92"/>
      <c r="B25" s="145" t="s">
        <v>52</v>
      </c>
      <c r="C25" s="107" t="s">
        <v>48</v>
      </c>
      <c r="D25" s="34">
        <v>10.1</v>
      </c>
      <c r="E25" s="21" t="s">
        <v>5</v>
      </c>
      <c r="F25" s="22">
        <f t="shared" si="0"/>
        <v>270</v>
      </c>
    </row>
    <row r="26" spans="1:6" ht="21.75" customHeight="1">
      <c r="A26" s="97"/>
      <c r="B26" s="145" t="s">
        <v>53</v>
      </c>
      <c r="C26" s="107" t="s">
        <v>48</v>
      </c>
      <c r="D26" s="35">
        <v>9.8</v>
      </c>
      <c r="E26" s="27" t="s">
        <v>5</v>
      </c>
      <c r="F26" s="22">
        <f t="shared" si="0"/>
        <v>328</v>
      </c>
    </row>
    <row r="27" spans="1:6" ht="21.75" customHeight="1">
      <c r="A27" s="92"/>
      <c r="B27" s="147" t="s">
        <v>32</v>
      </c>
      <c r="C27" s="89"/>
      <c r="D27" s="34"/>
      <c r="E27" s="21" t="s">
        <v>5</v>
      </c>
      <c r="F27" s="22">
        <f t="shared" si="0"/>
        <v>0</v>
      </c>
    </row>
    <row r="28" spans="1:6" ht="21.75" customHeight="1">
      <c r="A28" s="92"/>
      <c r="B28" s="146" t="s">
        <v>64</v>
      </c>
      <c r="C28" s="86" t="s">
        <v>49</v>
      </c>
      <c r="D28" s="34">
        <v>8.6</v>
      </c>
      <c r="E28" s="21" t="s">
        <v>5</v>
      </c>
      <c r="F28" s="22">
        <f t="shared" si="0"/>
        <v>608</v>
      </c>
    </row>
    <row r="29" spans="1:6" ht="21.75" customHeight="1">
      <c r="A29" s="92"/>
      <c r="B29" s="146" t="s">
        <v>65</v>
      </c>
      <c r="C29" s="86" t="s">
        <v>49</v>
      </c>
      <c r="D29" s="34">
        <v>9</v>
      </c>
      <c r="E29" s="21" t="s">
        <v>5</v>
      </c>
      <c r="F29" s="22">
        <f t="shared" si="0"/>
        <v>506</v>
      </c>
    </row>
    <row r="30" spans="1:6" ht="21.75" customHeight="1">
      <c r="A30" s="92"/>
      <c r="B30" s="146" t="s">
        <v>66</v>
      </c>
      <c r="C30" s="86" t="s">
        <v>49</v>
      </c>
      <c r="D30" s="34">
        <v>9</v>
      </c>
      <c r="E30" s="21" t="s">
        <v>5</v>
      </c>
      <c r="F30" s="22">
        <f t="shared" si="0"/>
        <v>506</v>
      </c>
    </row>
    <row r="31" spans="1:6" ht="21.75" customHeight="1">
      <c r="A31" s="92"/>
      <c r="B31" s="146" t="s">
        <v>67</v>
      </c>
      <c r="C31" s="86" t="s">
        <v>49</v>
      </c>
      <c r="D31" s="34">
        <v>9.7</v>
      </c>
      <c r="E31" s="21" t="s">
        <v>5</v>
      </c>
      <c r="F31" s="22">
        <f t="shared" si="0"/>
        <v>348</v>
      </c>
    </row>
    <row r="32" spans="1:6" ht="21.75" customHeight="1" thickBot="1">
      <c r="A32" s="97"/>
      <c r="B32" s="146" t="s">
        <v>68</v>
      </c>
      <c r="C32" s="86" t="s">
        <v>49</v>
      </c>
      <c r="D32" s="36">
        <v>9.7</v>
      </c>
      <c r="E32" s="29" t="s">
        <v>5</v>
      </c>
      <c r="F32" s="22">
        <f t="shared" si="0"/>
        <v>348</v>
      </c>
    </row>
    <row r="33" spans="1:6" s="1" customFormat="1" ht="21.75" customHeight="1" thickBot="1" thickTop="1">
      <c r="A33" s="121" t="s">
        <v>69</v>
      </c>
      <c r="B33" s="23" t="s">
        <v>70</v>
      </c>
      <c r="C33" s="86" t="s">
        <v>46</v>
      </c>
      <c r="D33" s="36">
        <v>10.3</v>
      </c>
      <c r="E33" s="29" t="s">
        <v>5</v>
      </c>
      <c r="F33" s="22">
        <f>IF(AND(6&lt;D33,D33&lt;12),INT(46.0849*(12.76-D33)^1.81),0)</f>
        <v>235</v>
      </c>
    </row>
    <row r="34" spans="1:6" s="1" customFormat="1" ht="40.5" customHeight="1" thickTop="1">
      <c r="A34" s="120" t="s">
        <v>1</v>
      </c>
      <c r="B34" s="119"/>
      <c r="C34" s="86"/>
      <c r="D34" s="34"/>
      <c r="E34" s="21" t="s">
        <v>5</v>
      </c>
      <c r="F34" s="22">
        <f>IF(AND(6&lt;D34,D34&lt;12),INT(46.0849*(12.76-D34)^1.81),0)</f>
        <v>0</v>
      </c>
    </row>
    <row r="35" spans="1:6" ht="21.75" customHeight="1">
      <c r="A35" s="20"/>
      <c r="B35" s="91" t="s">
        <v>33</v>
      </c>
      <c r="C35" s="86"/>
      <c r="D35" s="34"/>
      <c r="E35" s="21" t="s">
        <v>5</v>
      </c>
      <c r="F35" s="22">
        <f aca="true" t="shared" si="1" ref="F35:F41">IF(AND(6&lt;D35,D35&lt;12),INT(46.0849*(12.76-D35)^1.81),0)</f>
        <v>0</v>
      </c>
    </row>
    <row r="36" spans="1:6" ht="21.75" customHeight="1">
      <c r="A36" s="133"/>
      <c r="B36" s="122"/>
      <c r="C36" s="86"/>
      <c r="D36" s="34"/>
      <c r="E36" s="21" t="s">
        <v>5</v>
      </c>
      <c r="F36" s="22">
        <f t="shared" si="1"/>
        <v>0</v>
      </c>
    </row>
    <row r="37" spans="1:6" ht="21.75" customHeight="1">
      <c r="A37" s="20"/>
      <c r="B37" s="122"/>
      <c r="C37" s="86"/>
      <c r="D37" s="34"/>
      <c r="E37" s="21" t="s">
        <v>5</v>
      </c>
      <c r="F37" s="22">
        <f t="shared" si="1"/>
        <v>0</v>
      </c>
    </row>
    <row r="38" spans="1:6" ht="21.75" customHeight="1">
      <c r="A38" s="20"/>
      <c r="B38" s="122"/>
      <c r="C38" s="86"/>
      <c r="D38" s="34"/>
      <c r="E38" s="21" t="s">
        <v>5</v>
      </c>
      <c r="F38" s="22">
        <f t="shared" si="1"/>
        <v>0</v>
      </c>
    </row>
    <row r="39" spans="1:6" ht="21.75" customHeight="1">
      <c r="A39" s="20"/>
      <c r="B39" s="122"/>
      <c r="C39" s="86"/>
      <c r="D39" s="34"/>
      <c r="E39" s="21" t="s">
        <v>5</v>
      </c>
      <c r="F39" s="22">
        <f t="shared" si="1"/>
        <v>0</v>
      </c>
    </row>
    <row r="40" spans="1:6" ht="21.75" customHeight="1">
      <c r="A40" s="20"/>
      <c r="B40" s="122"/>
      <c r="C40" s="86"/>
      <c r="D40" s="34"/>
      <c r="E40" s="21" t="s">
        <v>5</v>
      </c>
      <c r="F40" s="22">
        <f t="shared" si="1"/>
        <v>0</v>
      </c>
    </row>
    <row r="41" spans="1:6" ht="21.75" customHeight="1">
      <c r="A41" s="20"/>
      <c r="B41" s="91" t="s">
        <v>34</v>
      </c>
      <c r="C41" s="89"/>
      <c r="D41" s="34"/>
      <c r="E41" s="21" t="s">
        <v>5</v>
      </c>
      <c r="F41" s="22">
        <f t="shared" si="1"/>
        <v>0</v>
      </c>
    </row>
    <row r="42" spans="1:6" ht="21.75" customHeight="1">
      <c r="A42" s="20"/>
      <c r="B42" s="86"/>
      <c r="C42" s="89"/>
      <c r="D42" s="34"/>
      <c r="E42" s="21" t="s">
        <v>5</v>
      </c>
      <c r="F42" s="22">
        <f t="shared" si="0"/>
        <v>0</v>
      </c>
    </row>
    <row r="43" spans="1:6" ht="21.75" customHeight="1">
      <c r="A43" s="20"/>
      <c r="B43" s="88"/>
      <c r="C43" s="89"/>
      <c r="D43" s="34"/>
      <c r="E43" s="21" t="s">
        <v>5</v>
      </c>
      <c r="F43" s="22">
        <f t="shared" si="0"/>
        <v>0</v>
      </c>
    </row>
    <row r="44" spans="1:6" ht="21.75" customHeight="1">
      <c r="A44" s="20"/>
      <c r="B44" s="94"/>
      <c r="C44" s="89"/>
      <c r="D44" s="34"/>
      <c r="E44" s="21" t="s">
        <v>5</v>
      </c>
      <c r="F44" s="22">
        <f>IF(AND(6&lt;D44,D44&lt;12),INT(46.0849*(12.76-D44)^1.81),0)</f>
        <v>0</v>
      </c>
    </row>
    <row r="45" spans="1:6" ht="21.75" customHeight="1">
      <c r="A45" s="20"/>
      <c r="B45" s="24"/>
      <c r="C45" s="89"/>
      <c r="D45" s="34"/>
      <c r="E45" s="21" t="s">
        <v>5</v>
      </c>
      <c r="F45" s="22">
        <f>IF(AND(6&lt;D45,D45&lt;12),INT(46.0849*(12.76-D45)^1.81),0)</f>
        <v>0</v>
      </c>
    </row>
    <row r="46" spans="1:6" ht="21.75" customHeight="1">
      <c r="A46" s="20"/>
      <c r="B46" s="24"/>
      <c r="C46" s="89"/>
      <c r="D46" s="34"/>
      <c r="E46" s="21" t="s">
        <v>5</v>
      </c>
      <c r="F46" s="22">
        <f>IF(AND(6&lt;D46,D46&lt;12),INT(46.0849*(12.76-D46)^1.81),0)</f>
        <v>0</v>
      </c>
    </row>
    <row r="47" spans="1:6" ht="21.75" customHeight="1">
      <c r="A47" s="20"/>
      <c r="B47" s="91" t="s">
        <v>35</v>
      </c>
      <c r="C47" s="89"/>
      <c r="D47" s="34"/>
      <c r="E47" s="21" t="s">
        <v>5</v>
      </c>
      <c r="F47" s="22">
        <f>IF(AND(6&lt;D47,D47&lt;12),INT(46.0849*(12.76-D47)^1.81),0)</f>
        <v>0</v>
      </c>
    </row>
    <row r="48" spans="1:6" ht="21.75" customHeight="1">
      <c r="A48" s="20"/>
      <c r="B48" s="23">
        <f>celkem!J45</f>
        <v>0</v>
      </c>
      <c r="C48" s="25">
        <f>celkem!I45</f>
        <v>0</v>
      </c>
      <c r="D48" s="34"/>
      <c r="E48" s="21" t="s">
        <v>5</v>
      </c>
      <c r="F48" s="22">
        <f t="shared" si="0"/>
        <v>0</v>
      </c>
    </row>
    <row r="49" spans="1:6" ht="21.75" customHeight="1">
      <c r="A49" s="20"/>
      <c r="B49" s="23">
        <f>celkem!J46</f>
        <v>0</v>
      </c>
      <c r="C49" s="25">
        <f>celkem!I46</f>
        <v>0</v>
      </c>
      <c r="D49" s="34"/>
      <c r="E49" s="21" t="s">
        <v>5</v>
      </c>
      <c r="F49" s="22">
        <f t="shared" si="0"/>
        <v>0</v>
      </c>
    </row>
    <row r="50" spans="1:6" ht="21.75" customHeight="1">
      <c r="A50" s="20"/>
      <c r="B50" s="23">
        <f>celkem!J47</f>
        <v>0</v>
      </c>
      <c r="C50" s="25">
        <f>celkem!I47</f>
        <v>0</v>
      </c>
      <c r="D50" s="34"/>
      <c r="E50" s="21" t="s">
        <v>5</v>
      </c>
      <c r="F50" s="22">
        <f t="shared" si="0"/>
        <v>0</v>
      </c>
    </row>
    <row r="51" spans="1:6" ht="21.75" customHeight="1">
      <c r="A51" s="20"/>
      <c r="B51" s="23">
        <f>celkem!J48</f>
        <v>0</v>
      </c>
      <c r="C51" s="25">
        <f>celkem!I48</f>
        <v>0</v>
      </c>
      <c r="D51" s="34"/>
      <c r="E51" s="21" t="s">
        <v>5</v>
      </c>
      <c r="F51" s="22">
        <f t="shared" si="0"/>
        <v>0</v>
      </c>
    </row>
    <row r="52" spans="1:6" ht="21.75" customHeight="1" thickBot="1">
      <c r="A52" s="28"/>
      <c r="B52" s="30">
        <f>celkem!J49</f>
        <v>0</v>
      </c>
      <c r="C52" s="31">
        <f>celkem!I49</f>
        <v>0</v>
      </c>
      <c r="D52" s="36"/>
      <c r="E52" s="29" t="s">
        <v>5</v>
      </c>
      <c r="F52" s="22">
        <f t="shared" si="0"/>
        <v>0</v>
      </c>
    </row>
    <row r="53" ht="13.5" thickTop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55"/>
  <sheetViews>
    <sheetView zoomScalePageLayoutView="0" workbookViewId="0" topLeftCell="A6">
      <selection activeCell="D29" sqref="D29"/>
    </sheetView>
  </sheetViews>
  <sheetFormatPr defaultColWidth="9.00390625" defaultRowHeight="12.75"/>
  <cols>
    <col min="1" max="1" width="3.75390625" style="0" customWidth="1"/>
    <col min="2" max="2" width="35.875" style="0" customWidth="1"/>
    <col min="3" max="3" width="18.75390625" style="0" customWidth="1"/>
    <col min="4" max="4" width="9.75390625" style="43" customWidth="1"/>
    <col min="5" max="5" width="3.625" style="10" customWidth="1"/>
    <col min="6" max="6" width="5.75390625" style="0" customWidth="1"/>
    <col min="7" max="7" width="11.00390625" style="0" customWidth="1"/>
    <col min="8" max="8" width="11.125" style="0" customWidth="1"/>
    <col min="9" max="9" width="1.875" style="0" customWidth="1"/>
  </cols>
  <sheetData>
    <row r="1" spans="1:7" ht="18.75" customHeight="1" thickBot="1">
      <c r="A1" s="1"/>
      <c r="B1" s="124" t="s">
        <v>24</v>
      </c>
      <c r="C1" s="13"/>
      <c r="D1" s="39"/>
      <c r="E1" s="14"/>
      <c r="F1" s="15"/>
      <c r="G1" s="15"/>
    </row>
    <row r="2" spans="1:7" ht="24.75" customHeight="1" thickTop="1">
      <c r="A2" s="11" t="s">
        <v>1</v>
      </c>
      <c r="B2" s="17"/>
      <c r="C2" s="18" t="s">
        <v>3</v>
      </c>
      <c r="D2" s="40" t="s">
        <v>4</v>
      </c>
      <c r="E2" s="19"/>
      <c r="F2" s="15"/>
      <c r="G2" s="15" t="s">
        <v>7</v>
      </c>
    </row>
    <row r="3" spans="1:9" ht="16.5" customHeight="1">
      <c r="A3" s="106"/>
      <c r="B3" s="23" t="s">
        <v>58</v>
      </c>
      <c r="C3" s="86" t="s">
        <v>40</v>
      </c>
      <c r="D3" s="41">
        <v>0.0015810185185185187</v>
      </c>
      <c r="E3" s="21" t="s">
        <v>8</v>
      </c>
      <c r="F3" s="22">
        <f aca="true" t="shared" si="0" ref="F3:F55">IF(AND(70&lt;G3,G3&lt;185),INT(0.19889*(185-G3)^1.88),0)</f>
        <v>292</v>
      </c>
      <c r="G3" s="38">
        <f>D3*3600*24</f>
        <v>136.60000000000002</v>
      </c>
      <c r="H3" s="12"/>
      <c r="I3" s="4"/>
    </row>
    <row r="4" spans="1:7" ht="16.5" customHeight="1">
      <c r="A4" s="106"/>
      <c r="B4" s="23" t="s">
        <v>59</v>
      </c>
      <c r="C4" s="86" t="s">
        <v>40</v>
      </c>
      <c r="D4" s="41">
        <v>0.0016956018518518518</v>
      </c>
      <c r="E4" s="21" t="s">
        <v>8</v>
      </c>
      <c r="F4" s="22">
        <f t="shared" si="0"/>
        <v>190</v>
      </c>
      <c r="G4" s="38">
        <f aca="true" t="shared" si="1" ref="G4:G29">D4*3600*24</f>
        <v>146.5</v>
      </c>
    </row>
    <row r="5" spans="1:7" ht="16.5" customHeight="1">
      <c r="A5" s="106"/>
      <c r="B5" s="23" t="s">
        <v>60</v>
      </c>
      <c r="C5" s="86" t="s">
        <v>40</v>
      </c>
      <c r="D5" s="41">
        <v>0.0015856481481481479</v>
      </c>
      <c r="E5" s="21" t="s">
        <v>8</v>
      </c>
      <c r="F5" s="22">
        <f t="shared" si="0"/>
        <v>287</v>
      </c>
      <c r="G5" s="38">
        <f>D5*3600*24</f>
        <v>136.99999999999997</v>
      </c>
    </row>
    <row r="6" spans="1:7" ht="16.5" customHeight="1">
      <c r="A6" s="106"/>
      <c r="B6" s="23" t="s">
        <v>61</v>
      </c>
      <c r="C6" s="86" t="s">
        <v>40</v>
      </c>
      <c r="D6" s="41">
        <v>0.0015462962962962963</v>
      </c>
      <c r="E6" s="21" t="s">
        <v>8</v>
      </c>
      <c r="F6" s="22">
        <f t="shared" si="0"/>
        <v>327</v>
      </c>
      <c r="G6" s="38">
        <f t="shared" si="1"/>
        <v>133.6</v>
      </c>
    </row>
    <row r="7" spans="1:7" ht="16.5" customHeight="1">
      <c r="A7" s="106"/>
      <c r="B7" s="23" t="s">
        <v>62</v>
      </c>
      <c r="C7" s="86" t="s">
        <v>40</v>
      </c>
      <c r="D7" s="41">
        <v>0.0016458333333333333</v>
      </c>
      <c r="E7" s="21" t="s">
        <v>8</v>
      </c>
      <c r="F7" s="22">
        <f t="shared" si="0"/>
        <v>232</v>
      </c>
      <c r="G7" s="38">
        <f t="shared" si="1"/>
        <v>142.2</v>
      </c>
    </row>
    <row r="8" spans="1:7" ht="16.5" customHeight="1">
      <c r="A8" s="106"/>
      <c r="B8" s="145" t="s">
        <v>54</v>
      </c>
      <c r="C8" s="86" t="s">
        <v>36</v>
      </c>
      <c r="D8" s="41">
        <v>0.0014675925925925926</v>
      </c>
      <c r="E8" s="21" t="s">
        <v>8</v>
      </c>
      <c r="F8" s="22">
        <f t="shared" si="0"/>
        <v>413</v>
      </c>
      <c r="G8" s="38">
        <f t="shared" si="1"/>
        <v>126.8</v>
      </c>
    </row>
    <row r="9" spans="1:7" ht="16.5" customHeight="1">
      <c r="A9" s="106"/>
      <c r="B9" s="145" t="s">
        <v>55</v>
      </c>
      <c r="C9" s="86" t="s">
        <v>36</v>
      </c>
      <c r="D9" s="41">
        <v>0.0014652777777777778</v>
      </c>
      <c r="E9" s="21" t="s">
        <v>8</v>
      </c>
      <c r="F9" s="22">
        <f t="shared" si="0"/>
        <v>416</v>
      </c>
      <c r="G9" s="38">
        <f t="shared" si="1"/>
        <v>126.60000000000001</v>
      </c>
    </row>
    <row r="10" spans="1:7" ht="16.5" customHeight="1">
      <c r="A10" s="106"/>
      <c r="B10" s="145" t="s">
        <v>56</v>
      </c>
      <c r="C10" s="86" t="s">
        <v>36</v>
      </c>
      <c r="D10" s="41">
        <v>0.0015925925925925927</v>
      </c>
      <c r="E10" s="21" t="s">
        <v>8</v>
      </c>
      <c r="F10" s="22">
        <f t="shared" si="0"/>
        <v>281</v>
      </c>
      <c r="G10" s="38">
        <f t="shared" si="1"/>
        <v>137.6</v>
      </c>
    </row>
    <row r="11" spans="1:7" ht="16.5" customHeight="1">
      <c r="A11" s="106"/>
      <c r="B11" s="145" t="s">
        <v>57</v>
      </c>
      <c r="C11" s="86" t="s">
        <v>36</v>
      </c>
      <c r="D11" s="41">
        <v>0.0014594907407407406</v>
      </c>
      <c r="E11" s="21" t="s">
        <v>8</v>
      </c>
      <c r="F11" s="22">
        <f t="shared" si="0"/>
        <v>423</v>
      </c>
      <c r="G11" s="38">
        <f t="shared" si="1"/>
        <v>126.1</v>
      </c>
    </row>
    <row r="12" spans="1:7" ht="16.5" customHeight="1">
      <c r="A12" s="106"/>
      <c r="B12" s="145" t="s">
        <v>63</v>
      </c>
      <c r="C12" s="86" t="s">
        <v>36</v>
      </c>
      <c r="D12" s="41">
        <v>0.0015000000000000002</v>
      </c>
      <c r="E12" s="21" t="s">
        <v>8</v>
      </c>
      <c r="F12" s="22">
        <f t="shared" si="0"/>
        <v>377</v>
      </c>
      <c r="G12" s="38">
        <f t="shared" si="1"/>
        <v>129.60000000000002</v>
      </c>
    </row>
    <row r="13" spans="1:7" ht="16.5" customHeight="1">
      <c r="A13" s="106"/>
      <c r="B13" s="145" t="s">
        <v>41</v>
      </c>
      <c r="C13" s="141" t="s">
        <v>46</v>
      </c>
      <c r="D13" s="41">
        <v>0.0014780092592592594</v>
      </c>
      <c r="E13" s="21" t="s">
        <v>8</v>
      </c>
      <c r="F13" s="22">
        <f t="shared" si="0"/>
        <v>401</v>
      </c>
      <c r="G13" s="38">
        <f t="shared" si="1"/>
        <v>127.70000000000002</v>
      </c>
    </row>
    <row r="14" spans="1:7" ht="16.5" customHeight="1">
      <c r="A14" s="106"/>
      <c r="B14" s="145" t="s">
        <v>42</v>
      </c>
      <c r="C14" s="141" t="s">
        <v>46</v>
      </c>
      <c r="D14" s="41">
        <v>0.0018032407407407407</v>
      </c>
      <c r="E14" s="21" t="s">
        <v>8</v>
      </c>
      <c r="F14" s="22">
        <f>IF(AND(70&lt;G14,G14&lt;185),INT(0.19889*(185-G14)^1.88),0)</f>
        <v>113</v>
      </c>
      <c r="G14" s="38">
        <f>D14*3600*24</f>
        <v>155.79999999999998</v>
      </c>
    </row>
    <row r="15" spans="1:7" ht="16.5" customHeight="1">
      <c r="A15" s="106"/>
      <c r="B15" s="145" t="s">
        <v>43</v>
      </c>
      <c r="C15" s="141" t="s">
        <v>46</v>
      </c>
      <c r="D15" s="41">
        <v>0.0018194444444444445</v>
      </c>
      <c r="E15" s="21" t="s">
        <v>8</v>
      </c>
      <c r="F15" s="22">
        <f t="shared" si="0"/>
        <v>103</v>
      </c>
      <c r="G15" s="38">
        <f t="shared" si="1"/>
        <v>157.2</v>
      </c>
    </row>
    <row r="16" spans="1:7" ht="16.5" customHeight="1">
      <c r="A16" s="106"/>
      <c r="B16" s="145" t="s">
        <v>44</v>
      </c>
      <c r="C16" s="141" t="s">
        <v>46</v>
      </c>
      <c r="D16" s="41">
        <v>0.001821759259259259</v>
      </c>
      <c r="E16" s="21" t="s">
        <v>8</v>
      </c>
      <c r="F16" s="22">
        <f t="shared" si="0"/>
        <v>101</v>
      </c>
      <c r="G16" s="38">
        <f t="shared" si="1"/>
        <v>157.39999999999998</v>
      </c>
    </row>
    <row r="17" spans="1:7" ht="16.5" customHeight="1">
      <c r="A17" s="106"/>
      <c r="B17" s="145" t="s">
        <v>45</v>
      </c>
      <c r="C17" s="141" t="s">
        <v>46</v>
      </c>
      <c r="D17" s="41">
        <v>0.0018055555555555557</v>
      </c>
      <c r="E17" s="21" t="s">
        <v>8</v>
      </c>
      <c r="F17" s="22">
        <f t="shared" si="0"/>
        <v>111</v>
      </c>
      <c r="G17" s="38">
        <f t="shared" si="1"/>
        <v>156.00000000000003</v>
      </c>
    </row>
    <row r="18" spans="1:7" ht="16.5" customHeight="1">
      <c r="A18" s="106"/>
      <c r="B18" s="145" t="s">
        <v>50</v>
      </c>
      <c r="C18" s="107" t="s">
        <v>48</v>
      </c>
      <c r="D18" s="41">
        <v>0.001712962962962963</v>
      </c>
      <c r="E18" s="21" t="s">
        <v>8</v>
      </c>
      <c r="F18" s="22">
        <f t="shared" si="0"/>
        <v>176</v>
      </c>
      <c r="G18" s="38">
        <f t="shared" si="1"/>
        <v>148</v>
      </c>
    </row>
    <row r="19" spans="1:7" ht="16.5" customHeight="1">
      <c r="A19" s="106"/>
      <c r="B19" s="145"/>
      <c r="C19" s="107"/>
      <c r="D19" s="41"/>
      <c r="E19" s="21" t="s">
        <v>8</v>
      </c>
      <c r="F19" s="22">
        <f t="shared" si="0"/>
        <v>0</v>
      </c>
      <c r="G19" s="38">
        <f t="shared" si="1"/>
        <v>0</v>
      </c>
    </row>
    <row r="20" spans="1:7" ht="16.5" customHeight="1">
      <c r="A20" s="106"/>
      <c r="B20" s="145" t="s">
        <v>51</v>
      </c>
      <c r="C20" s="107" t="s">
        <v>48</v>
      </c>
      <c r="D20" s="41">
        <v>0.001542824074074074</v>
      </c>
      <c r="E20" s="21" t="s">
        <v>8</v>
      </c>
      <c r="F20" s="22">
        <f t="shared" si="0"/>
        <v>331</v>
      </c>
      <c r="G20" s="38">
        <f t="shared" si="1"/>
        <v>133.29999999999998</v>
      </c>
    </row>
    <row r="21" spans="1:7" ht="16.5" customHeight="1">
      <c r="A21" s="106"/>
      <c r="B21" s="145" t="s">
        <v>52</v>
      </c>
      <c r="C21" s="107" t="s">
        <v>48</v>
      </c>
      <c r="D21" s="41">
        <v>0.0015949074074074075</v>
      </c>
      <c r="E21" s="21" t="s">
        <v>8</v>
      </c>
      <c r="F21" s="22">
        <f t="shared" si="0"/>
        <v>279</v>
      </c>
      <c r="G21" s="38">
        <f t="shared" si="1"/>
        <v>137.8</v>
      </c>
    </row>
    <row r="22" spans="1:7" ht="16.5" customHeight="1">
      <c r="A22" s="106"/>
      <c r="B22" s="145" t="s">
        <v>53</v>
      </c>
      <c r="C22" s="107" t="s">
        <v>48</v>
      </c>
      <c r="D22" s="41">
        <v>0.0016956018518518518</v>
      </c>
      <c r="E22" s="21" t="s">
        <v>8</v>
      </c>
      <c r="F22" s="22">
        <f t="shared" si="0"/>
        <v>190</v>
      </c>
      <c r="G22" s="38">
        <f t="shared" si="1"/>
        <v>146.5</v>
      </c>
    </row>
    <row r="23" spans="1:7" ht="16.5" customHeight="1">
      <c r="A23" s="106"/>
      <c r="B23" s="146" t="s">
        <v>64</v>
      </c>
      <c r="C23" s="86" t="s">
        <v>49</v>
      </c>
      <c r="D23" s="98">
        <v>0.0015023148148148148</v>
      </c>
      <c r="E23" s="27" t="s">
        <v>8</v>
      </c>
      <c r="F23" s="22">
        <f t="shared" si="0"/>
        <v>374</v>
      </c>
      <c r="G23" s="38">
        <f t="shared" si="1"/>
        <v>129.8</v>
      </c>
    </row>
    <row r="24" spans="1:7" ht="16.5" customHeight="1">
      <c r="A24" s="106"/>
      <c r="B24" s="146" t="s">
        <v>65</v>
      </c>
      <c r="C24" s="86" t="s">
        <v>49</v>
      </c>
      <c r="D24" s="100">
        <v>0.0015231481481481483</v>
      </c>
      <c r="E24" s="101" t="s">
        <v>8</v>
      </c>
      <c r="F24" s="22">
        <f t="shared" si="0"/>
        <v>351</v>
      </c>
      <c r="G24" s="38">
        <f t="shared" si="1"/>
        <v>131.6</v>
      </c>
    </row>
    <row r="25" spans="1:7" ht="16.5" customHeight="1">
      <c r="A25" s="106"/>
      <c r="B25" s="146" t="s">
        <v>66</v>
      </c>
      <c r="C25" s="86" t="s">
        <v>49</v>
      </c>
      <c r="D25" s="100">
        <v>0.0014780092592592594</v>
      </c>
      <c r="E25" s="101" t="s">
        <v>8</v>
      </c>
      <c r="F25" s="22">
        <f t="shared" si="0"/>
        <v>401</v>
      </c>
      <c r="G25" s="38">
        <f t="shared" si="1"/>
        <v>127.70000000000002</v>
      </c>
    </row>
    <row r="26" spans="1:7" ht="16.5" customHeight="1">
      <c r="A26" s="106"/>
      <c r="B26" s="146" t="s">
        <v>67</v>
      </c>
      <c r="C26" s="86" t="s">
        <v>49</v>
      </c>
      <c r="D26" s="100">
        <v>0.0015844907407407407</v>
      </c>
      <c r="E26" s="101" t="s">
        <v>8</v>
      </c>
      <c r="F26" s="22">
        <f t="shared" si="0"/>
        <v>289</v>
      </c>
      <c r="G26" s="38">
        <f t="shared" si="1"/>
        <v>136.9</v>
      </c>
    </row>
    <row r="27" spans="1:7" ht="16.5" customHeight="1">
      <c r="A27" s="106"/>
      <c r="B27" s="146" t="s">
        <v>68</v>
      </c>
      <c r="C27" s="86" t="s">
        <v>49</v>
      </c>
      <c r="D27" s="100">
        <v>0.001611111111111111</v>
      </c>
      <c r="E27" s="105" t="s">
        <v>8</v>
      </c>
      <c r="F27" s="22">
        <f t="shared" si="0"/>
        <v>263</v>
      </c>
      <c r="G27" s="38">
        <f>D27*3600*24</f>
        <v>139.2</v>
      </c>
    </row>
    <row r="28" spans="1:7" ht="16.5" customHeight="1">
      <c r="A28" s="133" t="s">
        <v>69</v>
      </c>
      <c r="B28" s="145" t="s">
        <v>71</v>
      </c>
      <c r="C28" s="86" t="s">
        <v>46</v>
      </c>
      <c r="D28" s="100">
        <v>0.0017256944444444444</v>
      </c>
      <c r="E28" s="105" t="s">
        <v>8</v>
      </c>
      <c r="F28" s="22">
        <f t="shared" si="0"/>
        <v>166</v>
      </c>
      <c r="G28" s="38">
        <f t="shared" si="1"/>
        <v>149.1</v>
      </c>
    </row>
    <row r="29" spans="1:7" ht="16.5" customHeight="1">
      <c r="A29" s="106"/>
      <c r="B29" s="145"/>
      <c r="C29" s="86"/>
      <c r="D29" s="104"/>
      <c r="E29" s="101" t="s">
        <v>8</v>
      </c>
      <c r="F29" s="22">
        <f t="shared" si="0"/>
        <v>0</v>
      </c>
      <c r="G29" s="38">
        <f t="shared" si="1"/>
        <v>0</v>
      </c>
    </row>
    <row r="30" spans="1:7" ht="16.5" customHeight="1">
      <c r="A30" s="106"/>
      <c r="B30" s="145"/>
      <c r="C30" s="86"/>
      <c r="D30" s="104"/>
      <c r="E30" s="101" t="s">
        <v>8</v>
      </c>
      <c r="F30" s="22">
        <f t="shared" si="0"/>
        <v>0</v>
      </c>
      <c r="G30" s="38">
        <f>D30*3600*24</f>
        <v>0</v>
      </c>
    </row>
    <row r="31" spans="1:7" ht="16.5" customHeight="1">
      <c r="A31" s="106"/>
      <c r="B31" s="122"/>
      <c r="C31" s="86"/>
      <c r="D31" s="100"/>
      <c r="E31" s="101" t="s">
        <v>8</v>
      </c>
      <c r="F31" s="22">
        <f t="shared" si="0"/>
        <v>0</v>
      </c>
      <c r="G31" s="38">
        <f>D31*3600*24</f>
        <v>0</v>
      </c>
    </row>
    <row r="32" spans="1:7" ht="16.5" customHeight="1" thickBot="1">
      <c r="A32" s="106"/>
      <c r="B32" s="122"/>
      <c r="C32" s="86"/>
      <c r="D32" s="100"/>
      <c r="E32" s="103" t="s">
        <v>8</v>
      </c>
      <c r="F32" s="22">
        <f t="shared" si="0"/>
        <v>0</v>
      </c>
      <c r="G32" s="38">
        <f>D32*3600*24</f>
        <v>0</v>
      </c>
    </row>
    <row r="33" spans="1:7" ht="16.5" customHeight="1" thickBot="1">
      <c r="A33" s="106"/>
      <c r="B33" s="88"/>
      <c r="C33" s="95"/>
      <c r="D33" s="102"/>
      <c r="E33" s="103" t="s">
        <v>8</v>
      </c>
      <c r="F33" s="22">
        <f aca="true" t="shared" si="2" ref="F33:F41">IF(AND(70&lt;G33,G33&lt;185),INT(0.19889*(185-G33)^1.88),0)</f>
        <v>0</v>
      </c>
      <c r="G33" s="38">
        <f aca="true" t="shared" si="3" ref="G33:G41">D33*3600*24</f>
        <v>0</v>
      </c>
    </row>
    <row r="34" spans="1:7" ht="16.5" customHeight="1" thickBot="1">
      <c r="A34" s="8"/>
      <c r="B34" s="14"/>
      <c r="C34" s="89"/>
      <c r="D34" s="102"/>
      <c r="E34" s="103" t="s">
        <v>8</v>
      </c>
      <c r="F34" s="22">
        <f t="shared" si="2"/>
        <v>0</v>
      </c>
      <c r="G34" s="38">
        <f t="shared" si="3"/>
        <v>0</v>
      </c>
    </row>
    <row r="35" spans="1:7" ht="16.5" customHeight="1" thickBot="1">
      <c r="A35" s="8"/>
      <c r="B35" s="86"/>
      <c r="C35" s="89"/>
      <c r="D35" s="102"/>
      <c r="E35" s="103" t="s">
        <v>8</v>
      </c>
      <c r="F35" s="22">
        <f t="shared" si="2"/>
        <v>0</v>
      </c>
      <c r="G35" s="38">
        <f t="shared" si="3"/>
        <v>0</v>
      </c>
    </row>
    <row r="36" spans="1:7" ht="16.5" customHeight="1" thickBot="1">
      <c r="A36" s="8"/>
      <c r="B36" s="14"/>
      <c r="C36" s="89"/>
      <c r="D36" s="102"/>
      <c r="E36" s="103" t="s">
        <v>8</v>
      </c>
      <c r="F36" s="22">
        <f t="shared" si="2"/>
        <v>0</v>
      </c>
      <c r="G36" s="38">
        <f t="shared" si="3"/>
        <v>0</v>
      </c>
    </row>
    <row r="37" spans="1:7" ht="16.5" customHeight="1" thickBot="1">
      <c r="A37" s="8"/>
      <c r="B37" s="14"/>
      <c r="C37" s="89"/>
      <c r="D37" s="102"/>
      <c r="E37" s="103" t="s">
        <v>8</v>
      </c>
      <c r="F37" s="22">
        <f t="shared" si="2"/>
        <v>0</v>
      </c>
      <c r="G37" s="38">
        <f t="shared" si="3"/>
        <v>0</v>
      </c>
    </row>
    <row r="38" spans="1:7" ht="16.5" customHeight="1" thickBot="1">
      <c r="A38" s="8"/>
      <c r="B38" s="88"/>
      <c r="C38" s="95"/>
      <c r="D38" s="102"/>
      <c r="E38" s="103" t="s">
        <v>8</v>
      </c>
      <c r="F38" s="22">
        <f t="shared" si="2"/>
        <v>0</v>
      </c>
      <c r="G38" s="38">
        <f t="shared" si="3"/>
        <v>0</v>
      </c>
    </row>
    <row r="39" spans="1:7" ht="16.5" customHeight="1" thickBot="1">
      <c r="A39" s="8"/>
      <c r="B39" s="88"/>
      <c r="C39" s="95"/>
      <c r="D39" s="102"/>
      <c r="E39" s="103" t="s">
        <v>8</v>
      </c>
      <c r="F39" s="22">
        <f t="shared" si="2"/>
        <v>0</v>
      </c>
      <c r="G39" s="38">
        <f t="shared" si="3"/>
        <v>0</v>
      </c>
    </row>
    <row r="40" spans="1:7" ht="16.5" customHeight="1" thickBot="1">
      <c r="A40" s="8"/>
      <c r="B40" s="88"/>
      <c r="C40" s="95"/>
      <c r="D40" s="102"/>
      <c r="E40" s="103" t="s">
        <v>8</v>
      </c>
      <c r="F40" s="22">
        <f t="shared" si="2"/>
        <v>0</v>
      </c>
      <c r="G40" s="38">
        <f t="shared" si="3"/>
        <v>0</v>
      </c>
    </row>
    <row r="41" spans="1:7" ht="16.5" customHeight="1" thickBot="1">
      <c r="A41" s="8"/>
      <c r="B41" s="94"/>
      <c r="C41" s="95"/>
      <c r="D41" s="102"/>
      <c r="E41" s="103" t="s">
        <v>8</v>
      </c>
      <c r="F41" s="22">
        <f t="shared" si="2"/>
        <v>0</v>
      </c>
      <c r="G41" s="38">
        <f t="shared" si="3"/>
        <v>0</v>
      </c>
    </row>
    <row r="42" spans="1:7" ht="16.5" customHeight="1">
      <c r="A42" s="8"/>
      <c r="B42" s="88"/>
      <c r="C42" s="89"/>
      <c r="D42" s="41"/>
      <c r="E42" s="21" t="s">
        <v>8</v>
      </c>
      <c r="F42" s="22">
        <f t="shared" si="0"/>
        <v>0</v>
      </c>
      <c r="G42" s="38">
        <f aca="true" t="shared" si="4" ref="G42:G55">D42*3600*24</f>
        <v>0</v>
      </c>
    </row>
    <row r="43" spans="1:7" ht="16.5" customHeight="1">
      <c r="A43" s="8"/>
      <c r="B43" s="23">
        <f>celkem!K26</f>
        <v>0</v>
      </c>
      <c r="C43" s="23"/>
      <c r="D43" s="41"/>
      <c r="E43" s="21" t="s">
        <v>8</v>
      </c>
      <c r="F43" s="22">
        <f t="shared" si="0"/>
        <v>0</v>
      </c>
      <c r="G43" s="38">
        <f t="shared" si="4"/>
        <v>0</v>
      </c>
    </row>
    <row r="44" spans="1:7" ht="16.5" customHeight="1">
      <c r="A44" s="8"/>
      <c r="B44" s="23">
        <f>celkem!K30</f>
        <v>0</v>
      </c>
      <c r="C44" s="23">
        <f>celkem!I30</f>
        <v>0</v>
      </c>
      <c r="D44" s="41"/>
      <c r="E44" s="21" t="s">
        <v>8</v>
      </c>
      <c r="F44" s="22">
        <f t="shared" si="0"/>
        <v>0</v>
      </c>
      <c r="G44" s="38">
        <f t="shared" si="4"/>
        <v>0</v>
      </c>
    </row>
    <row r="45" spans="1:7" ht="16.5" customHeight="1">
      <c r="A45" s="8"/>
      <c r="B45" s="23">
        <f>celkem!K31</f>
        <v>0</v>
      </c>
      <c r="C45" s="23">
        <f>celkem!I31</f>
        <v>0</v>
      </c>
      <c r="D45" s="41"/>
      <c r="E45" s="21" t="s">
        <v>8</v>
      </c>
      <c r="F45" s="22">
        <f t="shared" si="0"/>
        <v>0</v>
      </c>
      <c r="G45" s="38">
        <f t="shared" si="4"/>
        <v>0</v>
      </c>
    </row>
    <row r="46" spans="1:7" ht="16.5" customHeight="1">
      <c r="A46" s="8"/>
      <c r="B46" s="23">
        <f>celkem!K32</f>
        <v>0</v>
      </c>
      <c r="C46" s="23">
        <f>celkem!I32</f>
        <v>0</v>
      </c>
      <c r="D46" s="41"/>
      <c r="E46" s="21" t="s">
        <v>8</v>
      </c>
      <c r="F46" s="22">
        <f t="shared" si="0"/>
        <v>0</v>
      </c>
      <c r="G46" s="38">
        <f t="shared" si="4"/>
        <v>0</v>
      </c>
    </row>
    <row r="47" spans="1:7" ht="16.5" customHeight="1">
      <c r="A47" s="8"/>
      <c r="B47" s="23">
        <f>celkem!K36</f>
        <v>0</v>
      </c>
      <c r="C47" s="23">
        <f>celkem!I36</f>
        <v>0</v>
      </c>
      <c r="D47" s="41"/>
      <c r="E47" s="21" t="s">
        <v>8</v>
      </c>
      <c r="F47" s="22">
        <f t="shared" si="0"/>
        <v>0</v>
      </c>
      <c r="G47" s="38">
        <f t="shared" si="4"/>
        <v>0</v>
      </c>
    </row>
    <row r="48" spans="1:7" ht="16.5" customHeight="1">
      <c r="A48" s="8"/>
      <c r="B48" s="23">
        <f>celkem!K37</f>
        <v>0</v>
      </c>
      <c r="C48" s="23">
        <f>celkem!I37</f>
        <v>0</v>
      </c>
      <c r="D48" s="41"/>
      <c r="E48" s="21" t="s">
        <v>8</v>
      </c>
      <c r="F48" s="22">
        <f t="shared" si="0"/>
        <v>0</v>
      </c>
      <c r="G48" s="38">
        <f t="shared" si="4"/>
        <v>0</v>
      </c>
    </row>
    <row r="49" spans="1:7" ht="16.5" customHeight="1">
      <c r="A49" s="8"/>
      <c r="B49" s="23">
        <f>celkem!K38</f>
        <v>0</v>
      </c>
      <c r="C49" s="23">
        <f>celkem!I38</f>
        <v>0</v>
      </c>
      <c r="D49" s="41"/>
      <c r="E49" s="21" t="s">
        <v>8</v>
      </c>
      <c r="F49" s="22">
        <f t="shared" si="0"/>
        <v>0</v>
      </c>
      <c r="G49" s="38">
        <f t="shared" si="4"/>
        <v>0</v>
      </c>
    </row>
    <row r="50" spans="1:7" ht="16.5" customHeight="1">
      <c r="A50" s="8"/>
      <c r="B50" s="23">
        <f>celkem!K42</f>
        <v>0</v>
      </c>
      <c r="C50" s="23">
        <f>celkem!I42</f>
        <v>0</v>
      </c>
      <c r="D50" s="41"/>
      <c r="E50" s="21" t="s">
        <v>8</v>
      </c>
      <c r="F50" s="22">
        <f t="shared" si="0"/>
        <v>0</v>
      </c>
      <c r="G50" s="38">
        <f t="shared" si="4"/>
        <v>0</v>
      </c>
    </row>
    <row r="51" spans="1:7" ht="16.5" customHeight="1">
      <c r="A51" s="8"/>
      <c r="B51" s="23">
        <f>celkem!K43</f>
        <v>0</v>
      </c>
      <c r="C51" s="23">
        <f>celkem!I43</f>
        <v>0</v>
      </c>
      <c r="D51" s="41"/>
      <c r="E51" s="21" t="s">
        <v>8</v>
      </c>
      <c r="F51" s="22">
        <f t="shared" si="0"/>
        <v>0</v>
      </c>
      <c r="G51" s="38">
        <f t="shared" si="4"/>
        <v>0</v>
      </c>
    </row>
    <row r="52" spans="1:7" ht="16.5" customHeight="1">
      <c r="A52" s="8"/>
      <c r="B52" s="23">
        <f>celkem!K44</f>
        <v>0</v>
      </c>
      <c r="C52" s="23">
        <f>celkem!I44</f>
        <v>0</v>
      </c>
      <c r="D52" s="41"/>
      <c r="E52" s="21" t="s">
        <v>8</v>
      </c>
      <c r="F52" s="22">
        <f t="shared" si="0"/>
        <v>0</v>
      </c>
      <c r="G52" s="38">
        <f t="shared" si="4"/>
        <v>0</v>
      </c>
    </row>
    <row r="53" spans="1:7" ht="16.5" customHeight="1">
      <c r="A53" s="8"/>
      <c r="B53" s="23">
        <f>celkem!K48</f>
        <v>0</v>
      </c>
      <c r="C53" s="23">
        <f>celkem!I48</f>
        <v>0</v>
      </c>
      <c r="D53" s="41"/>
      <c r="E53" s="21" t="s">
        <v>8</v>
      </c>
      <c r="F53" s="22">
        <f t="shared" si="0"/>
        <v>0</v>
      </c>
      <c r="G53" s="38">
        <f t="shared" si="4"/>
        <v>0</v>
      </c>
    </row>
    <row r="54" spans="1:7" ht="16.5" customHeight="1">
      <c r="A54" s="8"/>
      <c r="B54" s="23">
        <f>celkem!K49</f>
        <v>0</v>
      </c>
      <c r="C54" s="23">
        <f>celkem!I49</f>
        <v>0</v>
      </c>
      <c r="D54" s="41"/>
      <c r="E54" s="21" t="s">
        <v>8</v>
      </c>
      <c r="F54" s="22">
        <f t="shared" si="0"/>
        <v>0</v>
      </c>
      <c r="G54" s="38">
        <f t="shared" si="4"/>
        <v>0</v>
      </c>
    </row>
    <row r="55" spans="1:7" ht="16.5" customHeight="1" thickBot="1">
      <c r="A55" s="9"/>
      <c r="B55" s="30">
        <f>celkem!K50</f>
        <v>0</v>
      </c>
      <c r="C55" s="30">
        <f>celkem!I50</f>
        <v>0</v>
      </c>
      <c r="D55" s="42"/>
      <c r="E55" s="29" t="s">
        <v>8</v>
      </c>
      <c r="F55" s="22">
        <f t="shared" si="0"/>
        <v>0</v>
      </c>
      <c r="G55" s="38">
        <f t="shared" si="4"/>
        <v>0</v>
      </c>
    </row>
    <row r="56" ht="16.5" customHeight="1" thickTop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J56"/>
  <sheetViews>
    <sheetView zoomScalePageLayoutView="0" workbookViewId="0" topLeftCell="A2">
      <selection activeCell="H17" sqref="H17"/>
    </sheetView>
  </sheetViews>
  <sheetFormatPr defaultColWidth="9.00390625" defaultRowHeight="12.75"/>
  <cols>
    <col min="1" max="1" width="3.625" style="0" customWidth="1"/>
    <col min="2" max="2" width="23.25390625" style="0" customWidth="1"/>
    <col min="3" max="3" width="15.125" style="0" customWidth="1"/>
    <col min="4" max="6" width="12.75390625" style="0" customWidth="1"/>
    <col min="7" max="7" width="6.75390625" style="0" hidden="1" customWidth="1"/>
    <col min="8" max="8" width="6.75390625" style="47" customWidth="1"/>
    <col min="9" max="9" width="3.625" style="10" customWidth="1"/>
    <col min="10" max="10" width="5.625" style="0" customWidth="1"/>
  </cols>
  <sheetData>
    <row r="1" spans="1:10" ht="18.75" customHeight="1" thickBot="1">
      <c r="A1" s="15"/>
      <c r="B1" s="124" t="s">
        <v>25</v>
      </c>
      <c r="C1" s="123"/>
      <c r="D1" s="15"/>
      <c r="E1" s="15"/>
      <c r="F1" s="15"/>
      <c r="G1" s="15"/>
      <c r="I1" s="44"/>
      <c r="J1" s="15"/>
    </row>
    <row r="2" spans="1:10" ht="24.75" customHeight="1" thickTop="1">
      <c r="A2" s="16" t="s">
        <v>1</v>
      </c>
      <c r="B2" s="17" t="s">
        <v>2</v>
      </c>
      <c r="C2" s="17" t="s">
        <v>3</v>
      </c>
      <c r="D2" s="140" t="s">
        <v>9</v>
      </c>
      <c r="E2" s="140" t="s">
        <v>10</v>
      </c>
      <c r="F2" s="140" t="s">
        <v>11</v>
      </c>
      <c r="G2" s="45" t="s">
        <v>12</v>
      </c>
      <c r="H2" s="48" t="s">
        <v>4</v>
      </c>
      <c r="I2" s="19"/>
      <c r="J2" s="15"/>
    </row>
    <row r="3" spans="1:10" ht="24.75" customHeight="1">
      <c r="A3" s="92"/>
      <c r="B3" s="23" t="s">
        <v>60</v>
      </c>
      <c r="C3" s="86" t="s">
        <v>40</v>
      </c>
      <c r="D3" s="23"/>
      <c r="E3" s="23"/>
      <c r="F3" s="23"/>
      <c r="G3" s="25"/>
      <c r="H3" s="49">
        <v>349</v>
      </c>
      <c r="I3" s="21" t="s">
        <v>13</v>
      </c>
      <c r="J3" s="22">
        <f aca="true" t="shared" si="0" ref="J3:J27">IF(AND(210&lt;H3,H3&lt;900),INT(0.188807*(H3-210)^1.41),0)</f>
        <v>198</v>
      </c>
    </row>
    <row r="4" spans="1:10" ht="24.75" customHeight="1">
      <c r="A4" s="92"/>
      <c r="B4" s="23" t="s">
        <v>61</v>
      </c>
      <c r="C4" s="86" t="s">
        <v>40</v>
      </c>
      <c r="D4" s="23"/>
      <c r="E4" s="23"/>
      <c r="F4" s="23"/>
      <c r="G4" s="25"/>
      <c r="H4" s="49">
        <v>360</v>
      </c>
      <c r="I4" s="21" t="s">
        <v>13</v>
      </c>
      <c r="J4" s="22">
        <f t="shared" si="0"/>
        <v>220</v>
      </c>
    </row>
    <row r="5" spans="1:10" ht="24.75" customHeight="1">
      <c r="A5" s="92"/>
      <c r="B5" s="145" t="s">
        <v>55</v>
      </c>
      <c r="C5" s="86" t="s">
        <v>36</v>
      </c>
      <c r="D5" s="23"/>
      <c r="E5" s="23"/>
      <c r="F5" s="23"/>
      <c r="G5" s="25"/>
      <c r="H5" s="49">
        <v>361</v>
      </c>
      <c r="I5" s="21" t="s">
        <v>13</v>
      </c>
      <c r="J5" s="22">
        <f t="shared" si="0"/>
        <v>223</v>
      </c>
    </row>
    <row r="6" spans="1:10" ht="24.75" customHeight="1">
      <c r="A6" s="92"/>
      <c r="B6" s="145" t="s">
        <v>57</v>
      </c>
      <c r="C6" s="86" t="s">
        <v>36</v>
      </c>
      <c r="D6" s="23"/>
      <c r="E6" s="23"/>
      <c r="F6" s="23"/>
      <c r="G6" s="25"/>
      <c r="H6" s="49">
        <v>337</v>
      </c>
      <c r="I6" s="21" t="s">
        <v>13</v>
      </c>
      <c r="J6" s="22">
        <f t="shared" si="0"/>
        <v>174</v>
      </c>
    </row>
    <row r="7" spans="1:10" ht="24.75" customHeight="1">
      <c r="A7" s="92"/>
      <c r="B7" s="145" t="s">
        <v>63</v>
      </c>
      <c r="C7" s="86" t="s">
        <v>36</v>
      </c>
      <c r="D7" s="23"/>
      <c r="E7" s="23"/>
      <c r="F7" s="23"/>
      <c r="G7" s="25"/>
      <c r="H7" s="49">
        <v>365</v>
      </c>
      <c r="I7" s="21" t="s">
        <v>13</v>
      </c>
      <c r="J7" s="22">
        <f t="shared" si="0"/>
        <v>231</v>
      </c>
    </row>
    <row r="8" spans="1:10" ht="24.75" customHeight="1">
      <c r="A8" s="92"/>
      <c r="B8" s="146" t="s">
        <v>65</v>
      </c>
      <c r="C8" s="141" t="s">
        <v>49</v>
      </c>
      <c r="D8" s="90"/>
      <c r="E8" s="23"/>
      <c r="F8" s="23"/>
      <c r="G8" s="25"/>
      <c r="H8" s="49">
        <v>443</v>
      </c>
      <c r="I8" s="21" t="s">
        <v>13</v>
      </c>
      <c r="J8" s="22">
        <f t="shared" si="0"/>
        <v>411</v>
      </c>
    </row>
    <row r="9" spans="1:10" ht="24.75" customHeight="1">
      <c r="A9" s="92"/>
      <c r="B9" s="146" t="s">
        <v>64</v>
      </c>
      <c r="C9" s="141" t="s">
        <v>49</v>
      </c>
      <c r="D9" s="23"/>
      <c r="E9" s="23"/>
      <c r="F9" s="23"/>
      <c r="G9" s="25"/>
      <c r="H9" s="49">
        <v>429</v>
      </c>
      <c r="I9" s="21" t="s">
        <v>13</v>
      </c>
      <c r="J9" s="22">
        <f t="shared" si="0"/>
        <v>376</v>
      </c>
    </row>
    <row r="10" spans="1:10" ht="24.75" customHeight="1">
      <c r="A10" s="92"/>
      <c r="B10" s="145"/>
      <c r="C10" s="144"/>
      <c r="D10" s="23"/>
      <c r="E10" s="23"/>
      <c r="F10" s="23"/>
      <c r="G10" s="25"/>
      <c r="H10" s="49"/>
      <c r="I10" s="21" t="s">
        <v>13</v>
      </c>
      <c r="J10" s="22">
        <f t="shared" si="0"/>
        <v>0</v>
      </c>
    </row>
    <row r="11" spans="1:10" ht="24.75" customHeight="1">
      <c r="A11" s="92"/>
      <c r="B11" s="145" t="s">
        <v>52</v>
      </c>
      <c r="C11" s="144" t="s">
        <v>48</v>
      </c>
      <c r="D11" s="23"/>
      <c r="E11" s="23"/>
      <c r="F11" s="23"/>
      <c r="G11" s="25"/>
      <c r="H11" s="49">
        <v>349</v>
      </c>
      <c r="I11" s="21" t="s">
        <v>13</v>
      </c>
      <c r="J11" s="22">
        <f t="shared" si="0"/>
        <v>198</v>
      </c>
    </row>
    <row r="12" spans="1:10" ht="24.75" customHeight="1">
      <c r="A12" s="92"/>
      <c r="B12" s="145" t="s">
        <v>53</v>
      </c>
      <c r="C12" s="144" t="s">
        <v>48</v>
      </c>
      <c r="D12" s="23"/>
      <c r="E12" s="23"/>
      <c r="F12" s="23"/>
      <c r="G12" s="25"/>
      <c r="H12" s="49">
        <v>330</v>
      </c>
      <c r="I12" s="21" t="s">
        <v>13</v>
      </c>
      <c r="J12" s="22">
        <f t="shared" si="0"/>
        <v>161</v>
      </c>
    </row>
    <row r="13" spans="1:10" ht="24.75" customHeight="1">
      <c r="A13" s="92"/>
      <c r="B13" s="145" t="s">
        <v>42</v>
      </c>
      <c r="C13" s="141" t="s">
        <v>46</v>
      </c>
      <c r="D13" s="23"/>
      <c r="E13" s="23"/>
      <c r="F13" s="23"/>
      <c r="G13" s="25"/>
      <c r="H13" s="49">
        <v>342</v>
      </c>
      <c r="I13" s="21" t="s">
        <v>13</v>
      </c>
      <c r="J13" s="22">
        <f t="shared" si="0"/>
        <v>184</v>
      </c>
    </row>
    <row r="14" spans="1:10" ht="24.75" customHeight="1">
      <c r="A14" s="92"/>
      <c r="B14" s="145" t="s">
        <v>44</v>
      </c>
      <c r="C14" s="141" t="s">
        <v>46</v>
      </c>
      <c r="D14" s="23"/>
      <c r="E14" s="23"/>
      <c r="F14" s="23"/>
      <c r="G14" s="25"/>
      <c r="H14" s="49">
        <v>339</v>
      </c>
      <c r="I14" s="21" t="s">
        <v>13</v>
      </c>
      <c r="J14" s="22">
        <f t="shared" si="0"/>
        <v>178</v>
      </c>
    </row>
    <row r="15" spans="1:10" ht="24.75" customHeight="1">
      <c r="A15" s="92"/>
      <c r="B15" s="145" t="s">
        <v>45</v>
      </c>
      <c r="C15" s="141" t="s">
        <v>46</v>
      </c>
      <c r="D15" s="23"/>
      <c r="E15" s="23"/>
      <c r="F15" s="23"/>
      <c r="G15" s="25"/>
      <c r="H15" s="49">
        <v>328</v>
      </c>
      <c r="I15" s="21" t="s">
        <v>13</v>
      </c>
      <c r="J15" s="22">
        <f t="shared" si="0"/>
        <v>157</v>
      </c>
    </row>
    <row r="16" spans="1:10" ht="24.75" customHeight="1">
      <c r="A16" s="92" t="s">
        <v>69</v>
      </c>
      <c r="B16" s="23" t="s">
        <v>71</v>
      </c>
      <c r="C16" s="86" t="s">
        <v>46</v>
      </c>
      <c r="D16" s="23"/>
      <c r="E16" s="23"/>
      <c r="F16" s="23"/>
      <c r="G16" s="25"/>
      <c r="H16" s="49">
        <v>307</v>
      </c>
      <c r="I16" s="21" t="s">
        <v>13</v>
      </c>
      <c r="J16" s="22">
        <f t="shared" si="0"/>
        <v>119</v>
      </c>
    </row>
    <row r="17" spans="1:10" ht="24.75" customHeight="1">
      <c r="A17" s="92"/>
      <c r="B17" s="122"/>
      <c r="C17" s="86"/>
      <c r="D17" s="23"/>
      <c r="E17" s="23"/>
      <c r="F17" s="23"/>
      <c r="G17" s="25"/>
      <c r="H17" s="49"/>
      <c r="I17" s="21" t="s">
        <v>13</v>
      </c>
      <c r="J17" s="22">
        <f t="shared" si="0"/>
        <v>0</v>
      </c>
    </row>
    <row r="18" spans="1:10" ht="24.75" customHeight="1">
      <c r="A18" s="92"/>
      <c r="B18" s="122"/>
      <c r="C18" s="86"/>
      <c r="D18" s="23"/>
      <c r="E18" s="23"/>
      <c r="F18" s="23"/>
      <c r="G18" s="25"/>
      <c r="H18" s="49"/>
      <c r="I18" s="21" t="s">
        <v>13</v>
      </c>
      <c r="J18" s="22">
        <f t="shared" si="0"/>
        <v>0</v>
      </c>
    </row>
    <row r="19" spans="1:10" ht="24.75" customHeight="1">
      <c r="A19" s="92"/>
      <c r="B19" s="86"/>
      <c r="C19" s="89"/>
      <c r="D19" s="23"/>
      <c r="E19" s="23"/>
      <c r="F19" s="23"/>
      <c r="G19" s="25"/>
      <c r="H19" s="49"/>
      <c r="I19" s="21" t="s">
        <v>13</v>
      </c>
      <c r="J19" s="22">
        <f t="shared" si="0"/>
        <v>0</v>
      </c>
    </row>
    <row r="20" spans="1:10" ht="24.75" customHeight="1">
      <c r="A20" s="92"/>
      <c r="B20" s="86"/>
      <c r="C20" s="89"/>
      <c r="D20" s="23"/>
      <c r="E20" s="23"/>
      <c r="F20" s="23"/>
      <c r="G20" s="25"/>
      <c r="H20" s="49"/>
      <c r="I20" s="21" t="s">
        <v>13</v>
      </c>
      <c r="J20" s="22">
        <f t="shared" si="0"/>
        <v>0</v>
      </c>
    </row>
    <row r="21" spans="1:10" ht="24.75" customHeight="1">
      <c r="A21" s="92"/>
      <c r="B21" s="86"/>
      <c r="C21" s="89"/>
      <c r="D21" s="23"/>
      <c r="E21" s="23"/>
      <c r="F21" s="23"/>
      <c r="G21" s="25"/>
      <c r="H21" s="49"/>
      <c r="I21" s="21" t="s">
        <v>13</v>
      </c>
      <c r="J21" s="22">
        <f t="shared" si="0"/>
        <v>0</v>
      </c>
    </row>
    <row r="22" spans="1:10" ht="24.75" customHeight="1">
      <c r="A22" s="92"/>
      <c r="B22" s="23">
        <f>celkem!K40</f>
        <v>0</v>
      </c>
      <c r="C22" s="23">
        <f>celkem!I40</f>
        <v>0</v>
      </c>
      <c r="D22" s="23"/>
      <c r="E22" s="23"/>
      <c r="F22" s="23"/>
      <c r="G22" s="25"/>
      <c r="H22" s="49"/>
      <c r="I22" s="21" t="s">
        <v>13</v>
      </c>
      <c r="J22" s="22">
        <f t="shared" si="0"/>
        <v>0</v>
      </c>
    </row>
    <row r="23" spans="1:10" ht="24.75" customHeight="1">
      <c r="A23" s="92"/>
      <c r="B23" s="23">
        <f>celkem!K41</f>
        <v>0</v>
      </c>
      <c r="C23" s="23">
        <f>celkem!I41</f>
        <v>0</v>
      </c>
      <c r="D23" s="23"/>
      <c r="E23" s="23"/>
      <c r="F23" s="23"/>
      <c r="G23" s="25"/>
      <c r="H23" s="49"/>
      <c r="I23" s="21" t="s">
        <v>13</v>
      </c>
      <c r="J23" s="22">
        <f t="shared" si="0"/>
        <v>0</v>
      </c>
    </row>
    <row r="24" spans="1:10" ht="24.75" customHeight="1">
      <c r="A24" s="92"/>
      <c r="B24" s="23">
        <f>celkem!K45</f>
        <v>0</v>
      </c>
      <c r="C24" s="23">
        <f>celkem!I45</f>
        <v>0</v>
      </c>
      <c r="D24" s="23"/>
      <c r="E24" s="23"/>
      <c r="F24" s="23"/>
      <c r="G24" s="25"/>
      <c r="H24" s="49"/>
      <c r="I24" s="21" t="s">
        <v>13</v>
      </c>
      <c r="J24" s="22">
        <f t="shared" si="0"/>
        <v>0</v>
      </c>
    </row>
    <row r="25" spans="1:10" ht="24.75" customHeight="1">
      <c r="A25" s="92"/>
      <c r="B25" s="23">
        <f>celkem!K46</f>
        <v>0</v>
      </c>
      <c r="C25" s="23">
        <f>celkem!I46</f>
        <v>0</v>
      </c>
      <c r="D25" s="23"/>
      <c r="E25" s="23"/>
      <c r="F25" s="23"/>
      <c r="G25" s="25"/>
      <c r="H25" s="49"/>
      <c r="I25" s="21" t="s">
        <v>13</v>
      </c>
      <c r="J25" s="22">
        <f t="shared" si="0"/>
        <v>0</v>
      </c>
    </row>
    <row r="26" spans="1:10" ht="24.75" customHeight="1">
      <c r="A26" s="97"/>
      <c r="B26" s="52"/>
      <c r="C26" s="52"/>
      <c r="D26" s="52"/>
      <c r="E26" s="52"/>
      <c r="F26" s="52"/>
      <c r="G26" s="112"/>
      <c r="H26" s="53"/>
      <c r="I26" s="27"/>
      <c r="J26" s="22"/>
    </row>
    <row r="27" spans="1:10" ht="24.75" customHeight="1" thickBot="1">
      <c r="A27" s="28"/>
      <c r="B27" s="30">
        <f>celkem!K47</f>
        <v>0</v>
      </c>
      <c r="C27" s="30">
        <f>celkem!I47</f>
        <v>0</v>
      </c>
      <c r="D27" s="30"/>
      <c r="E27" s="30"/>
      <c r="F27" s="30"/>
      <c r="G27" s="46"/>
      <c r="H27" s="50"/>
      <c r="I27" s="29" t="s">
        <v>13</v>
      </c>
      <c r="J27" s="22">
        <f t="shared" si="0"/>
        <v>0</v>
      </c>
    </row>
    <row r="28" spans="1:10" ht="12.75" customHeight="1" thickTop="1">
      <c r="A28" s="13"/>
      <c r="B28" s="13"/>
      <c r="C28" s="13"/>
      <c r="D28" s="13"/>
      <c r="E28" s="13"/>
      <c r="F28" s="13"/>
      <c r="G28" s="13"/>
      <c r="H28" s="51"/>
      <c r="I28" s="14"/>
      <c r="J28" s="15"/>
    </row>
    <row r="29" spans="1:10" ht="12.75" customHeight="1">
      <c r="A29" s="13"/>
      <c r="B29" s="13"/>
      <c r="C29" s="13"/>
      <c r="D29" s="13"/>
      <c r="E29" s="13"/>
      <c r="F29" s="13"/>
      <c r="G29" s="13"/>
      <c r="H29" s="51"/>
      <c r="I29" s="14"/>
      <c r="J29" s="15"/>
    </row>
    <row r="30" spans="1:10" ht="12.75" customHeight="1">
      <c r="A30" s="13"/>
      <c r="B30" s="13"/>
      <c r="C30" s="13"/>
      <c r="D30" s="13"/>
      <c r="E30" s="13"/>
      <c r="F30" s="13"/>
      <c r="G30" s="13"/>
      <c r="H30" s="51"/>
      <c r="I30" s="14"/>
      <c r="J30" s="15"/>
    </row>
    <row r="31" spans="1:10" ht="12.75" customHeight="1">
      <c r="A31" s="13"/>
      <c r="B31" s="13"/>
      <c r="C31" s="13"/>
      <c r="D31" s="13"/>
      <c r="E31" s="13"/>
      <c r="F31" s="13"/>
      <c r="G31" s="13"/>
      <c r="H31" s="51"/>
      <c r="I31" s="14"/>
      <c r="J31" s="15"/>
    </row>
    <row r="32" spans="1:10" ht="12.75" customHeight="1">
      <c r="A32" s="13"/>
      <c r="B32" s="13"/>
      <c r="C32" s="13"/>
      <c r="D32" s="13"/>
      <c r="E32" s="13"/>
      <c r="F32" s="13"/>
      <c r="G32" s="13"/>
      <c r="H32" s="51"/>
      <c r="I32" s="14"/>
      <c r="J32" s="15"/>
    </row>
    <row r="33" spans="1:10" ht="12.75" customHeight="1">
      <c r="A33" s="15"/>
      <c r="B33" s="15" t="str">
        <f>výška!B3</f>
        <v>Hudcová Markéta</v>
      </c>
      <c r="C33" s="15"/>
      <c r="D33" s="15"/>
      <c r="E33" s="15"/>
      <c r="F33" s="15"/>
      <c r="G33" s="15"/>
      <c r="I33" s="44"/>
      <c r="J33" s="15"/>
    </row>
    <row r="34" spans="1:10" ht="12.75">
      <c r="A34" s="15"/>
      <c r="B34" s="15" t="str">
        <f>výška!B4</f>
        <v>Opočenská Adéla</v>
      </c>
      <c r="C34" s="15"/>
      <c r="D34" s="15"/>
      <c r="E34" s="15"/>
      <c r="F34" s="15"/>
      <c r="G34" s="15"/>
      <c r="I34" s="44"/>
      <c r="J34" s="15"/>
    </row>
    <row r="35" spans="1:10" ht="12.75">
      <c r="A35" s="15"/>
      <c r="B35" s="15" t="str">
        <f>výška!B5</f>
        <v>Chrbolková Anna</v>
      </c>
      <c r="C35" s="15"/>
      <c r="D35" s="15"/>
      <c r="E35" s="15"/>
      <c r="F35" s="15"/>
      <c r="G35" s="15"/>
      <c r="I35" s="44"/>
      <c r="J35" s="15"/>
    </row>
    <row r="36" spans="1:10" ht="12.75">
      <c r="A36" s="15"/>
      <c r="B36" s="15" t="str">
        <f>výška!B6</f>
        <v>Dobrovolná Tereza</v>
      </c>
      <c r="C36" s="15"/>
      <c r="D36" s="15"/>
      <c r="E36" s="15"/>
      <c r="F36" s="15"/>
      <c r="G36" s="15"/>
      <c r="I36" s="44"/>
      <c r="J36" s="15"/>
    </row>
    <row r="37" spans="1:10" ht="12.75">
      <c r="A37" s="15"/>
      <c r="B37" s="15" t="str">
        <f>výška!B7</f>
        <v>Fiedlerová Magdaléna</v>
      </c>
      <c r="C37" s="15"/>
      <c r="D37" s="15"/>
      <c r="E37" s="15"/>
      <c r="F37" s="15"/>
      <c r="G37" s="15"/>
      <c r="I37" s="44"/>
      <c r="J37" s="15"/>
    </row>
    <row r="38" spans="1:10" ht="12.75">
      <c r="A38" s="15"/>
      <c r="B38" s="15" t="str">
        <f>výška!B8</f>
        <v>Magdaléna Žwaková</v>
      </c>
      <c r="C38" s="15"/>
      <c r="D38" s="15"/>
      <c r="E38" s="15"/>
      <c r="F38" s="15"/>
      <c r="G38" s="15"/>
      <c r="I38" s="44"/>
      <c r="J38" s="15"/>
    </row>
    <row r="39" spans="1:10" ht="12.75">
      <c r="A39" s="15"/>
      <c r="B39" s="15" t="str">
        <f>výška!B9</f>
        <v>Barbora Tichá</v>
      </c>
      <c r="C39" s="15"/>
      <c r="D39" s="15"/>
      <c r="E39" s="15"/>
      <c r="F39" s="15"/>
      <c r="G39" s="15"/>
      <c r="I39" s="44"/>
      <c r="J39" s="15"/>
    </row>
    <row r="40" spans="1:10" ht="12.75">
      <c r="A40" s="15"/>
      <c r="B40" s="15" t="str">
        <f>výška!B10</f>
        <v>Sára Spívalová</v>
      </c>
      <c r="C40" s="15"/>
      <c r="D40" s="15"/>
      <c r="E40" s="15"/>
      <c r="F40" s="15"/>
      <c r="G40" s="15"/>
      <c r="I40" s="44"/>
      <c r="J40" s="15"/>
    </row>
    <row r="41" spans="1:10" ht="12.75">
      <c r="A41" s="15"/>
      <c r="B41" s="15" t="str">
        <f>výška!B11</f>
        <v>Eliška Nováková</v>
      </c>
      <c r="C41" s="15"/>
      <c r="D41" s="15"/>
      <c r="E41" s="15"/>
      <c r="F41" s="15"/>
      <c r="G41" s="15"/>
      <c r="I41" s="44"/>
      <c r="J41" s="15"/>
    </row>
    <row r="42" spans="1:10" ht="12.75">
      <c r="A42" s="15"/>
      <c r="B42" s="15" t="str">
        <f>výška!B12</f>
        <v>Aneta Knížková</v>
      </c>
      <c r="C42" s="15"/>
      <c r="D42" s="15"/>
      <c r="E42" s="15"/>
      <c r="F42" s="15"/>
      <c r="G42" s="15"/>
      <c r="I42" s="44"/>
      <c r="J42" s="15"/>
    </row>
    <row r="43" spans="1:10" ht="12.75">
      <c r="A43" s="15"/>
      <c r="B43" s="15" t="str">
        <f>výška!B13</f>
        <v>Floriánová Šárka</v>
      </c>
      <c r="C43" s="15"/>
      <c r="D43" s="15"/>
      <c r="E43" s="15"/>
      <c r="F43" s="15"/>
      <c r="G43" s="15"/>
      <c r="I43" s="44"/>
      <c r="J43" s="15"/>
    </row>
    <row r="44" spans="1:10" ht="12.75">
      <c r="A44" s="15"/>
      <c r="B44" s="15" t="str">
        <f>výška!B14</f>
        <v>Voldánová Jana</v>
      </c>
      <c r="C44" s="15"/>
      <c r="D44" s="15"/>
      <c r="E44" s="15"/>
      <c r="F44" s="15"/>
      <c r="G44" s="15"/>
      <c r="I44" s="44"/>
      <c r="J44" s="15"/>
    </row>
    <row r="45" spans="1:10" ht="12.75">
      <c r="A45" s="15"/>
      <c r="B45" s="15">
        <f>výška!B15</f>
        <v>0</v>
      </c>
      <c r="C45" s="15"/>
      <c r="D45" s="15"/>
      <c r="E45" s="15"/>
      <c r="F45" s="15"/>
      <c r="G45" s="15"/>
      <c r="I45" s="44"/>
      <c r="J45" s="15"/>
    </row>
    <row r="46" spans="1:10" ht="12.75">
      <c r="A46" s="15"/>
      <c r="B46" s="15">
        <f>výška!B16</f>
        <v>0</v>
      </c>
      <c r="C46" s="15"/>
      <c r="D46" s="15"/>
      <c r="E46" s="15"/>
      <c r="F46" s="15"/>
      <c r="G46" s="15"/>
      <c r="I46" s="44"/>
      <c r="J46" s="15"/>
    </row>
    <row r="47" spans="1:10" ht="12.75">
      <c r="A47" s="15"/>
      <c r="B47" s="15">
        <f>výška!B17</f>
        <v>0</v>
      </c>
      <c r="C47" s="15"/>
      <c r="D47" s="15"/>
      <c r="E47" s="15"/>
      <c r="F47" s="15"/>
      <c r="G47" s="15"/>
      <c r="I47" s="44"/>
      <c r="J47" s="15"/>
    </row>
    <row r="48" spans="1:10" ht="12.75">
      <c r="A48" s="15"/>
      <c r="B48" s="15">
        <f>výška!B18</f>
        <v>0</v>
      </c>
      <c r="C48" s="15"/>
      <c r="D48" s="15"/>
      <c r="E48" s="15"/>
      <c r="F48" s="15"/>
      <c r="G48" s="15"/>
      <c r="I48" s="44"/>
      <c r="J48" s="15"/>
    </row>
    <row r="49" spans="1:10" ht="12.75">
      <c r="A49" s="15"/>
      <c r="B49" s="15">
        <f>výška!B19</f>
        <v>0</v>
      </c>
      <c r="C49" s="15"/>
      <c r="D49" s="15"/>
      <c r="E49" s="15"/>
      <c r="F49" s="15"/>
      <c r="G49" s="15"/>
      <c r="I49" s="44"/>
      <c r="J49" s="15"/>
    </row>
    <row r="50" spans="1:10" ht="12.75">
      <c r="A50" s="15"/>
      <c r="B50" s="15">
        <f>výška!B20</f>
        <v>0</v>
      </c>
      <c r="C50" s="15"/>
      <c r="D50" s="15"/>
      <c r="E50" s="15"/>
      <c r="F50" s="15"/>
      <c r="G50" s="15"/>
      <c r="I50" s="44"/>
      <c r="J50" s="15"/>
    </row>
    <row r="51" spans="1:10" ht="12.75">
      <c r="A51" s="15"/>
      <c r="B51" s="15">
        <f>výška!B21</f>
        <v>0</v>
      </c>
      <c r="C51" s="15"/>
      <c r="D51" s="15"/>
      <c r="E51" s="15"/>
      <c r="F51" s="15"/>
      <c r="G51" s="15"/>
      <c r="I51" s="44"/>
      <c r="J51" s="15"/>
    </row>
    <row r="52" spans="1:10" ht="12.75">
      <c r="A52" s="15"/>
      <c r="B52" s="15">
        <f>výška!B22</f>
        <v>0</v>
      </c>
      <c r="C52" s="15"/>
      <c r="D52" s="15"/>
      <c r="E52" s="15"/>
      <c r="F52" s="15"/>
      <c r="G52" s="15"/>
      <c r="I52" s="44"/>
      <c r="J52" s="15"/>
    </row>
    <row r="53" spans="1:10" ht="12.75">
      <c r="A53" s="15"/>
      <c r="B53" s="15">
        <f>výška!B23</f>
        <v>0</v>
      </c>
      <c r="C53" s="15"/>
      <c r="D53" s="15"/>
      <c r="E53" s="15"/>
      <c r="F53" s="15"/>
      <c r="G53" s="15"/>
      <c r="I53" s="44"/>
      <c r="J53" s="15"/>
    </row>
    <row r="54" spans="1:10" ht="12.75">
      <c r="A54" s="15"/>
      <c r="B54" s="15">
        <f>výška!B24</f>
        <v>0</v>
      </c>
      <c r="C54" s="15"/>
      <c r="D54" s="15"/>
      <c r="E54" s="15"/>
      <c r="F54" s="15"/>
      <c r="G54" s="15"/>
      <c r="I54" s="44"/>
      <c r="J54" s="15"/>
    </row>
    <row r="55" spans="1:10" ht="12.75">
      <c r="A55" s="15"/>
      <c r="B55" s="15">
        <f>výška!B27</f>
        <v>0</v>
      </c>
      <c r="C55" s="15"/>
      <c r="D55" s="15"/>
      <c r="E55" s="15"/>
      <c r="F55" s="15"/>
      <c r="G55" s="15"/>
      <c r="I55" s="44"/>
      <c r="J55" s="15"/>
    </row>
    <row r="56" spans="1:10" ht="12.75">
      <c r="A56" s="15"/>
      <c r="B56" s="15">
        <f>výška!B28</f>
        <v>0</v>
      </c>
      <c r="C56" s="15"/>
      <c r="D56" s="15"/>
      <c r="E56" s="15"/>
      <c r="F56" s="15"/>
      <c r="G56" s="15"/>
      <c r="I56" s="44"/>
      <c r="J56" s="1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O57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2.875" style="0" customWidth="1"/>
    <col min="4" max="12" width="5.75390625" style="0" customWidth="1"/>
    <col min="13" max="13" width="6.625" style="47" customWidth="1"/>
    <col min="14" max="14" width="3.375" style="10" customWidth="1"/>
    <col min="15" max="15" width="5.75390625" style="0" customWidth="1"/>
  </cols>
  <sheetData>
    <row r="1" spans="1:15" ht="18.75" customHeight="1" thickBot="1">
      <c r="A1" s="15"/>
      <c r="B1" s="124" t="s">
        <v>26</v>
      </c>
      <c r="C1" s="125"/>
      <c r="D1" s="13" t="s">
        <v>38</v>
      </c>
      <c r="E1" s="13"/>
      <c r="F1" s="13"/>
      <c r="G1" s="13"/>
      <c r="H1" s="13"/>
      <c r="I1" s="13"/>
      <c r="J1" s="13"/>
      <c r="K1" s="13"/>
      <c r="L1" s="13"/>
      <c r="M1" s="51"/>
      <c r="N1" s="14"/>
      <c r="O1" s="15"/>
    </row>
    <row r="2" spans="1:15" ht="24.75" customHeight="1" thickTop="1">
      <c r="A2" s="16" t="s">
        <v>1</v>
      </c>
      <c r="B2" s="17" t="s">
        <v>2</v>
      </c>
      <c r="C2" s="17" t="s">
        <v>3</v>
      </c>
      <c r="D2" s="17"/>
      <c r="E2" s="17"/>
      <c r="F2" s="17"/>
      <c r="G2" s="17"/>
      <c r="H2" s="17"/>
      <c r="I2" s="17"/>
      <c r="J2" s="17"/>
      <c r="K2" s="17"/>
      <c r="L2" s="17"/>
      <c r="M2" s="48" t="s">
        <v>4</v>
      </c>
      <c r="N2" s="19"/>
      <c r="O2" s="15"/>
    </row>
    <row r="3" spans="1:15" ht="24.75" customHeight="1">
      <c r="A3" s="92"/>
      <c r="B3" s="23" t="s">
        <v>58</v>
      </c>
      <c r="C3" s="86" t="s">
        <v>40</v>
      </c>
      <c r="D3" s="23"/>
      <c r="E3" s="23"/>
      <c r="F3" s="23"/>
      <c r="G3" s="23"/>
      <c r="H3" s="23"/>
      <c r="I3" s="23"/>
      <c r="J3" s="23"/>
      <c r="K3" s="23"/>
      <c r="L3" s="23"/>
      <c r="M3" s="49">
        <v>125</v>
      </c>
      <c r="N3" s="21" t="s">
        <v>13</v>
      </c>
      <c r="O3" s="22">
        <f aca="true" t="shared" si="0" ref="O3:O28">IF(AND(75&lt;M3,M3&lt;210),INT(1.84523*(M3-75)^1.348),0)</f>
        <v>359</v>
      </c>
    </row>
    <row r="4" spans="1:15" ht="24.75" customHeight="1">
      <c r="A4" s="92"/>
      <c r="B4" s="23" t="s">
        <v>59</v>
      </c>
      <c r="C4" s="86" t="s">
        <v>40</v>
      </c>
      <c r="D4" s="23"/>
      <c r="E4" s="23"/>
      <c r="F4" s="23"/>
      <c r="G4" s="23"/>
      <c r="H4" s="23"/>
      <c r="I4" s="23"/>
      <c r="J4" s="23"/>
      <c r="K4" s="23"/>
      <c r="L4" s="23"/>
      <c r="M4" s="49">
        <v>125</v>
      </c>
      <c r="N4" s="21" t="s">
        <v>13</v>
      </c>
      <c r="O4" s="22">
        <f t="shared" si="0"/>
        <v>359</v>
      </c>
    </row>
    <row r="5" spans="1:15" ht="24.75" customHeight="1">
      <c r="A5" s="92"/>
      <c r="B5" s="23" t="s">
        <v>62</v>
      </c>
      <c r="C5" s="86" t="s">
        <v>40</v>
      </c>
      <c r="D5" s="23"/>
      <c r="E5" s="23"/>
      <c r="F5" s="23"/>
      <c r="G5" s="23"/>
      <c r="H5" s="23"/>
      <c r="I5" s="23"/>
      <c r="J5" s="23"/>
      <c r="K5" s="23"/>
      <c r="L5" s="23"/>
      <c r="M5" s="49">
        <v>130</v>
      </c>
      <c r="N5" s="21" t="s">
        <v>13</v>
      </c>
      <c r="O5" s="22">
        <f t="shared" si="0"/>
        <v>409</v>
      </c>
    </row>
    <row r="6" spans="1:15" ht="24.75" customHeight="1">
      <c r="A6" s="92"/>
      <c r="B6" s="145" t="s">
        <v>54</v>
      </c>
      <c r="C6" s="86" t="s">
        <v>36</v>
      </c>
      <c r="D6" s="90"/>
      <c r="E6" s="23"/>
      <c r="F6" s="23"/>
      <c r="G6" s="23"/>
      <c r="H6" s="23"/>
      <c r="I6" s="23"/>
      <c r="J6" s="23"/>
      <c r="K6" s="23"/>
      <c r="L6" s="23"/>
      <c r="M6" s="49">
        <v>125</v>
      </c>
      <c r="N6" s="21" t="s">
        <v>13</v>
      </c>
      <c r="O6" s="22">
        <f t="shared" si="0"/>
        <v>359</v>
      </c>
    </row>
    <row r="7" spans="1:15" ht="24.75" customHeight="1">
      <c r="A7" s="92"/>
      <c r="B7" s="148" t="s">
        <v>56</v>
      </c>
      <c r="C7" s="86" t="s">
        <v>36</v>
      </c>
      <c r="D7" s="23"/>
      <c r="E7" s="23"/>
      <c r="F7" s="23"/>
      <c r="G7" s="23"/>
      <c r="H7" s="23"/>
      <c r="I7" s="23"/>
      <c r="J7" s="23"/>
      <c r="K7" s="23"/>
      <c r="L7" s="23"/>
      <c r="M7" s="49">
        <v>115</v>
      </c>
      <c r="N7" s="21" t="s">
        <v>13</v>
      </c>
      <c r="O7" s="22">
        <f t="shared" si="0"/>
        <v>266</v>
      </c>
    </row>
    <row r="8" spans="1:15" ht="24.75" customHeight="1">
      <c r="A8" s="92"/>
      <c r="B8" s="146" t="s">
        <v>66</v>
      </c>
      <c r="C8" s="143" t="s">
        <v>49</v>
      </c>
      <c r="D8" s="23"/>
      <c r="E8" s="23"/>
      <c r="F8" s="23"/>
      <c r="G8" s="23"/>
      <c r="H8" s="23"/>
      <c r="I8" s="23"/>
      <c r="J8" s="23"/>
      <c r="K8" s="23"/>
      <c r="L8" s="23"/>
      <c r="M8" s="49">
        <v>135</v>
      </c>
      <c r="N8" s="21" t="s">
        <v>13</v>
      </c>
      <c r="O8" s="22">
        <f t="shared" si="0"/>
        <v>460</v>
      </c>
    </row>
    <row r="9" spans="1:15" ht="24.75" customHeight="1">
      <c r="A9" s="92"/>
      <c r="B9" s="146" t="s">
        <v>67</v>
      </c>
      <c r="C9" s="143" t="s">
        <v>49</v>
      </c>
      <c r="D9" s="23"/>
      <c r="E9" s="23"/>
      <c r="F9" s="23"/>
      <c r="G9" s="23"/>
      <c r="H9" s="23"/>
      <c r="I9" s="23"/>
      <c r="J9" s="23"/>
      <c r="K9" s="23"/>
      <c r="L9" s="23"/>
      <c r="M9" s="49">
        <v>125</v>
      </c>
      <c r="N9" s="21" t="s">
        <v>13</v>
      </c>
      <c r="O9" s="22">
        <f t="shared" si="0"/>
        <v>359</v>
      </c>
    </row>
    <row r="10" spans="1:15" ht="24.75" customHeight="1">
      <c r="A10" s="92"/>
      <c r="B10" s="146" t="s">
        <v>68</v>
      </c>
      <c r="C10" s="143" t="s">
        <v>49</v>
      </c>
      <c r="D10" s="23"/>
      <c r="E10" s="23"/>
      <c r="F10" s="23"/>
      <c r="G10" s="23"/>
      <c r="H10" s="23"/>
      <c r="I10" s="23"/>
      <c r="J10" s="23"/>
      <c r="K10" s="23"/>
      <c r="L10" s="23"/>
      <c r="M10" s="49">
        <v>115</v>
      </c>
      <c r="N10" s="21" t="s">
        <v>13</v>
      </c>
      <c r="O10" s="22">
        <f t="shared" si="0"/>
        <v>266</v>
      </c>
    </row>
    <row r="11" spans="1:15" ht="24.75" customHeight="1">
      <c r="A11" s="92"/>
      <c r="B11" s="145" t="s">
        <v>50</v>
      </c>
      <c r="C11" s="144" t="s">
        <v>48</v>
      </c>
      <c r="D11" s="23"/>
      <c r="E11" s="23"/>
      <c r="F11" s="23"/>
      <c r="G11" s="23"/>
      <c r="H11" s="23"/>
      <c r="I11" s="23"/>
      <c r="J11" s="23"/>
      <c r="K11" s="23"/>
      <c r="L11" s="23"/>
      <c r="M11" s="49">
        <v>115</v>
      </c>
      <c r="N11" s="21" t="s">
        <v>13</v>
      </c>
      <c r="O11" s="22">
        <f t="shared" si="0"/>
        <v>266</v>
      </c>
    </row>
    <row r="12" spans="1:15" ht="24.75" customHeight="1">
      <c r="A12" s="92"/>
      <c r="B12" s="145" t="s">
        <v>51</v>
      </c>
      <c r="C12" s="144" t="s">
        <v>48</v>
      </c>
      <c r="D12" s="23"/>
      <c r="E12" s="23"/>
      <c r="F12" s="23"/>
      <c r="G12" s="23"/>
      <c r="H12" s="23"/>
      <c r="I12" s="23"/>
      <c r="J12" s="23"/>
      <c r="K12" s="23"/>
      <c r="L12" s="23"/>
      <c r="M12" s="49">
        <v>120</v>
      </c>
      <c r="N12" s="21" t="s">
        <v>13</v>
      </c>
      <c r="O12" s="22">
        <f t="shared" si="0"/>
        <v>312</v>
      </c>
    </row>
    <row r="13" spans="1:15" ht="24.75" customHeight="1">
      <c r="A13" s="92"/>
      <c r="B13" s="145" t="s">
        <v>41</v>
      </c>
      <c r="C13" s="141" t="s">
        <v>46</v>
      </c>
      <c r="D13" s="23"/>
      <c r="E13" s="23"/>
      <c r="F13" s="23"/>
      <c r="G13" s="23"/>
      <c r="H13" s="23"/>
      <c r="I13" s="23"/>
      <c r="J13" s="23"/>
      <c r="K13" s="23"/>
      <c r="L13" s="23"/>
      <c r="M13" s="49">
        <v>115</v>
      </c>
      <c r="N13" s="21" t="s">
        <v>13</v>
      </c>
      <c r="O13" s="22">
        <f t="shared" si="0"/>
        <v>266</v>
      </c>
    </row>
    <row r="14" spans="1:15" ht="24.75" customHeight="1">
      <c r="A14" s="92"/>
      <c r="B14" s="145" t="s">
        <v>43</v>
      </c>
      <c r="C14" s="141" t="s">
        <v>46</v>
      </c>
      <c r="D14" s="23"/>
      <c r="E14" s="23"/>
      <c r="F14" s="23"/>
      <c r="G14" s="23"/>
      <c r="H14" s="23"/>
      <c r="I14" s="23"/>
      <c r="J14" s="23"/>
      <c r="K14" s="23"/>
      <c r="L14" s="23"/>
      <c r="M14" s="49">
        <v>125</v>
      </c>
      <c r="N14" s="21" t="s">
        <v>13</v>
      </c>
      <c r="O14" s="22">
        <f t="shared" si="0"/>
        <v>359</v>
      </c>
    </row>
    <row r="15" spans="1:15" ht="24.75" customHeight="1">
      <c r="A15" s="92"/>
      <c r="B15" s="122"/>
      <c r="C15" s="86"/>
      <c r="D15" s="23"/>
      <c r="E15" s="23"/>
      <c r="F15" s="23"/>
      <c r="G15" s="23"/>
      <c r="H15" s="23"/>
      <c r="I15" s="23"/>
      <c r="J15" s="23"/>
      <c r="K15" s="23"/>
      <c r="L15" s="23"/>
      <c r="M15" s="49"/>
      <c r="N15" s="21" t="s">
        <v>13</v>
      </c>
      <c r="O15" s="22">
        <f t="shared" si="0"/>
        <v>0</v>
      </c>
    </row>
    <row r="16" spans="1:15" ht="24.75" customHeight="1">
      <c r="A16" s="133"/>
      <c r="B16" s="122"/>
      <c r="C16" s="86"/>
      <c r="D16" s="23"/>
      <c r="E16" s="23"/>
      <c r="F16" s="23"/>
      <c r="G16" s="23"/>
      <c r="H16" s="23"/>
      <c r="I16" s="23"/>
      <c r="J16" s="23"/>
      <c r="K16" s="23"/>
      <c r="L16" s="23"/>
      <c r="M16" s="49"/>
      <c r="N16" s="21" t="s">
        <v>13</v>
      </c>
      <c r="O16" s="22">
        <f t="shared" si="0"/>
        <v>0</v>
      </c>
    </row>
    <row r="17" spans="1:15" ht="24.75" customHeight="1">
      <c r="A17" s="20"/>
      <c r="B17" s="122"/>
      <c r="C17" s="86"/>
      <c r="D17" s="23"/>
      <c r="E17" s="23"/>
      <c r="F17" s="23"/>
      <c r="G17" s="23"/>
      <c r="H17" s="23"/>
      <c r="I17" s="23"/>
      <c r="J17" s="23"/>
      <c r="K17" s="23"/>
      <c r="L17" s="23"/>
      <c r="M17" s="49"/>
      <c r="N17" s="21" t="s">
        <v>13</v>
      </c>
      <c r="O17" s="22">
        <f t="shared" si="0"/>
        <v>0</v>
      </c>
    </row>
    <row r="18" spans="1:15" ht="24.75" customHeight="1">
      <c r="A18" s="20"/>
      <c r="B18" s="86"/>
      <c r="C18" s="93"/>
      <c r="D18" s="23"/>
      <c r="E18" s="23"/>
      <c r="F18" s="23"/>
      <c r="G18" s="23"/>
      <c r="H18" s="23"/>
      <c r="I18" s="23"/>
      <c r="J18" s="23"/>
      <c r="K18" s="23"/>
      <c r="L18" s="23"/>
      <c r="M18" s="49"/>
      <c r="N18" s="21" t="s">
        <v>13</v>
      </c>
      <c r="O18" s="22">
        <f t="shared" si="0"/>
        <v>0</v>
      </c>
    </row>
    <row r="19" spans="1:15" ht="24.75" customHeight="1">
      <c r="A19" s="20"/>
      <c r="B19" s="23">
        <f>celkem!K37</f>
        <v>0</v>
      </c>
      <c r="C19" s="23">
        <f>celkem!K37</f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49"/>
      <c r="N19" s="21" t="s">
        <v>13</v>
      </c>
      <c r="O19" s="22">
        <f t="shared" si="0"/>
        <v>0</v>
      </c>
    </row>
    <row r="20" spans="1:15" ht="24.75" customHeight="1">
      <c r="A20" s="20"/>
      <c r="B20" s="23"/>
      <c r="C20" s="23">
        <f>celkem!K38</f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49"/>
      <c r="N20" s="21" t="s">
        <v>13</v>
      </c>
      <c r="O20" s="22">
        <f t="shared" si="0"/>
        <v>0</v>
      </c>
    </row>
    <row r="21" spans="1:15" ht="24.75" customHeight="1">
      <c r="A21" s="20"/>
      <c r="B21" s="23">
        <f>celkem!K42</f>
        <v>0</v>
      </c>
      <c r="C21" s="23">
        <f>celkem!I42</f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49"/>
      <c r="N21" s="21" t="s">
        <v>13</v>
      </c>
      <c r="O21" s="22">
        <f t="shared" si="0"/>
        <v>0</v>
      </c>
    </row>
    <row r="22" spans="1:15" ht="24.75" customHeight="1">
      <c r="A22" s="20"/>
      <c r="B22" s="23">
        <f>celkem!K43</f>
        <v>0</v>
      </c>
      <c r="C22" s="23">
        <f>celkem!I43</f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49"/>
      <c r="N22" s="21" t="s">
        <v>13</v>
      </c>
      <c r="O22" s="22">
        <f t="shared" si="0"/>
        <v>0</v>
      </c>
    </row>
    <row r="23" spans="1:15" ht="24.75" customHeight="1">
      <c r="A23" s="26"/>
      <c r="B23" s="52">
        <f>celkem!K44</f>
        <v>0</v>
      </c>
      <c r="C23" s="52">
        <f>celkem!I44</f>
        <v>0</v>
      </c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21" t="s">
        <v>13</v>
      </c>
      <c r="O23" s="22">
        <f t="shared" si="0"/>
        <v>0</v>
      </c>
    </row>
    <row r="24" spans="1:15" ht="24.75" customHeight="1">
      <c r="A24" s="26"/>
      <c r="B24" s="52">
        <f>celkem!K48</f>
        <v>0</v>
      </c>
      <c r="C24" s="52">
        <f>celkem!I48</f>
        <v>0</v>
      </c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21" t="s">
        <v>13</v>
      </c>
      <c r="O24" s="22">
        <f t="shared" si="0"/>
        <v>0</v>
      </c>
    </row>
    <row r="25" spans="1:15" ht="24.75" customHeight="1">
      <c r="A25" s="26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21"/>
      <c r="O25" s="22"/>
    </row>
    <row r="26" spans="1:15" ht="24.75" customHeight="1">
      <c r="A26" s="2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21"/>
      <c r="O26" s="22"/>
    </row>
    <row r="27" spans="1:15" ht="24.75" customHeight="1">
      <c r="A27" s="26"/>
      <c r="B27" s="52">
        <f>celkem!K49</f>
        <v>0</v>
      </c>
      <c r="C27" s="52">
        <f>celkem!I49</f>
        <v>0</v>
      </c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21" t="s">
        <v>13</v>
      </c>
      <c r="O27" s="22">
        <f t="shared" si="0"/>
        <v>0</v>
      </c>
    </row>
    <row r="28" spans="1:15" ht="24.75" customHeight="1" thickBot="1">
      <c r="A28" s="28"/>
      <c r="B28" s="30">
        <f>celkem!K50</f>
        <v>0</v>
      </c>
      <c r="C28" s="30">
        <f>celkem!I50</f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50"/>
      <c r="N28" s="29" t="s">
        <v>13</v>
      </c>
      <c r="O28" s="22">
        <f t="shared" si="0"/>
        <v>0</v>
      </c>
    </row>
    <row r="29" spans="1:15" ht="13.5" thickTop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N29" s="44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N30" s="44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N31" s="44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N32" s="44"/>
      <c r="O32" s="15"/>
    </row>
    <row r="33" spans="1:15" ht="12.75">
      <c r="A33" s="15"/>
      <c r="B33" s="15" t="str">
        <f>dálka!B3</f>
        <v>Blažková Barbora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N33" s="44"/>
      <c r="O33" s="15"/>
    </row>
    <row r="34" spans="1:15" ht="12.75">
      <c r="A34" s="15"/>
      <c r="B34" s="15" t="str">
        <f>dálka!B4</f>
        <v>Kramaříková Michaela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N34" s="44"/>
      <c r="O34" s="15"/>
    </row>
    <row r="35" spans="1:15" ht="12.75">
      <c r="A35" s="15"/>
      <c r="B35" s="15" t="str">
        <f>dálka!B5</f>
        <v>Nováková Alžběta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N35" s="44"/>
      <c r="O35" s="15"/>
    </row>
    <row r="36" spans="1:15" ht="12.75">
      <c r="A36" s="15"/>
      <c r="B36" s="15" t="str">
        <f>dálka!B6</f>
        <v>Lorenčíková Adéla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N36" s="44"/>
      <c r="O36" s="15"/>
    </row>
    <row r="37" spans="1:15" ht="12.75">
      <c r="A37" s="15"/>
      <c r="B37" s="15" t="str">
        <f>dálka!B7</f>
        <v>Vondráčková Iveta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N37" s="44"/>
      <c r="O37" s="15"/>
    </row>
    <row r="38" spans="1:15" ht="12.75">
      <c r="A38" s="15"/>
      <c r="B38" s="15" t="str">
        <f>dálka!B8</f>
        <v>Sára Janoušková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N38" s="44"/>
      <c r="O38" s="15"/>
    </row>
    <row r="39" spans="1:15" ht="12.75">
      <c r="A39" s="15"/>
      <c r="B39" s="15" t="str">
        <f>dálka!B9</f>
        <v>Natálie Jahnická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N39" s="44"/>
      <c r="O39" s="15"/>
    </row>
    <row r="40" spans="1:15" ht="12.75">
      <c r="A40" s="15"/>
      <c r="B40" s="15">
        <f>dálka!B10</f>
        <v>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N40" s="44"/>
      <c r="O40" s="15"/>
    </row>
    <row r="41" spans="1:15" ht="12.75">
      <c r="A41" s="15"/>
      <c r="B41" s="15" t="str">
        <f>dálka!B11</f>
        <v>Lenka Brychová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N41" s="44"/>
      <c r="O41" s="15"/>
    </row>
    <row r="42" spans="1:15" ht="12.75">
      <c r="A42" s="15"/>
      <c r="B42" s="15" t="str">
        <f>dálka!B12</f>
        <v>Čížková Martina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N42" s="44"/>
      <c r="O42" s="15"/>
    </row>
    <row r="43" spans="1:15" ht="12.75">
      <c r="A43" s="15"/>
      <c r="B43" s="15" t="str">
        <f>dálka!B13</f>
        <v>Šestáková Lucie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N43" s="44"/>
      <c r="O43" s="15"/>
    </row>
    <row r="44" spans="1:15" ht="12.75">
      <c r="A44" s="15"/>
      <c r="B44" s="15" t="str">
        <f>dálka!B14</f>
        <v>Svobodová Michaela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N44" s="44"/>
      <c r="O44" s="15"/>
    </row>
    <row r="45" spans="1:15" ht="12.75">
      <c r="A45" s="15"/>
      <c r="B45" s="15" t="str">
        <f>dálka!B15</f>
        <v>Chvasteková Štěpánka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44"/>
      <c r="O45" s="15"/>
    </row>
    <row r="46" spans="1:15" ht="12.75">
      <c r="A46" s="15"/>
      <c r="B46" s="15" t="str">
        <f>dálka!B16</f>
        <v>Nikola Bažantová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N46" s="44"/>
      <c r="O46" s="15"/>
    </row>
    <row r="47" spans="1:15" ht="12.75">
      <c r="A47" s="15"/>
      <c r="B47" s="15">
        <f>dálka!B17</f>
        <v>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N47" s="44"/>
      <c r="O47" s="15"/>
    </row>
    <row r="48" spans="1:15" ht="12.75">
      <c r="A48" s="15"/>
      <c r="B48" s="15">
        <f>dálka!B18</f>
        <v>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N48" s="44"/>
      <c r="O48" s="15"/>
    </row>
    <row r="49" spans="1:15" ht="12.75">
      <c r="A49" s="15"/>
      <c r="B49" s="15">
        <f>dálka!B19</f>
        <v>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N49" s="44"/>
      <c r="O49" s="15"/>
    </row>
    <row r="50" spans="1:15" ht="12.75">
      <c r="A50" s="15"/>
      <c r="B50" s="15">
        <f>dálka!B20</f>
        <v>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N50" s="44"/>
      <c r="O50" s="15"/>
    </row>
    <row r="51" spans="1:15" ht="12.75">
      <c r="A51" s="15"/>
      <c r="B51" s="15">
        <f>dálka!B21</f>
        <v>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N51" s="44"/>
      <c r="O51" s="15"/>
    </row>
    <row r="52" spans="1:15" ht="12.75">
      <c r="A52" s="15"/>
      <c r="B52" s="15">
        <f>dálka!B22</f>
        <v>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N52" s="44"/>
      <c r="O52" s="15"/>
    </row>
    <row r="53" spans="1:15" ht="12.75">
      <c r="A53" s="15"/>
      <c r="B53" s="15">
        <f>dálka!B23</f>
        <v>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N53" s="44"/>
      <c r="O53" s="15"/>
    </row>
    <row r="54" spans="1:15" ht="12.75">
      <c r="A54" s="15"/>
      <c r="B54" s="15">
        <f>dálka!B24</f>
        <v>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N54" s="44"/>
      <c r="O54" s="15"/>
    </row>
    <row r="55" spans="1:15" ht="12.75">
      <c r="A55" s="15"/>
      <c r="B55" s="15">
        <f>dálka!B25</f>
        <v>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N55" s="44"/>
      <c r="O55" s="15"/>
    </row>
    <row r="56" spans="1:15" ht="12.75">
      <c r="A56" s="15"/>
      <c r="B56" s="15">
        <f>dálka!B27</f>
        <v>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N56" s="44"/>
      <c r="O56" s="15"/>
    </row>
    <row r="57" spans="1:15" ht="12.75">
      <c r="A57" s="15"/>
      <c r="B57" s="15">
        <f>dálka!B28</f>
        <v>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N57" s="44"/>
      <c r="O57" s="15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49"/>
  <sheetViews>
    <sheetView zoomScalePageLayoutView="0" workbookViewId="0" topLeftCell="A6">
      <selection activeCell="C29" sqref="C29"/>
    </sheetView>
  </sheetViews>
  <sheetFormatPr defaultColWidth="9.00390625" defaultRowHeight="12.75"/>
  <cols>
    <col min="1" max="1" width="4.125" style="0" customWidth="1"/>
    <col min="2" max="2" width="24.75390625" style="0" customWidth="1"/>
    <col min="3" max="3" width="16.375" style="0" customWidth="1"/>
    <col min="4" max="6" width="12.75390625" style="0" customWidth="1"/>
    <col min="7" max="7" width="6.00390625" style="0" hidden="1" customWidth="1"/>
    <col min="8" max="8" width="7.75390625" style="55" customWidth="1"/>
    <col min="9" max="9" width="3.75390625" style="10" customWidth="1"/>
  </cols>
  <sheetData>
    <row r="1" spans="2:10" ht="18.75" customHeight="1" thickBot="1">
      <c r="B1" s="124" t="s">
        <v>27</v>
      </c>
      <c r="C1" s="123"/>
      <c r="D1" s="15"/>
      <c r="E1" s="15"/>
      <c r="F1" s="15"/>
      <c r="G1" s="15"/>
      <c r="I1" s="44"/>
      <c r="J1" s="15"/>
    </row>
    <row r="2" spans="1:10" ht="30" customHeight="1" thickTop="1">
      <c r="A2" s="11" t="s">
        <v>1</v>
      </c>
      <c r="B2" s="17" t="s">
        <v>2</v>
      </c>
      <c r="C2" s="17" t="s">
        <v>3</v>
      </c>
      <c r="D2" s="140" t="s">
        <v>9</v>
      </c>
      <c r="E2" s="140" t="s">
        <v>10</v>
      </c>
      <c r="F2" s="140" t="s">
        <v>11</v>
      </c>
      <c r="G2" s="45" t="s">
        <v>12</v>
      </c>
      <c r="H2" s="56" t="s">
        <v>4</v>
      </c>
      <c r="I2" s="19"/>
      <c r="J2" s="15"/>
    </row>
    <row r="3" spans="1:10" ht="16.5" customHeight="1">
      <c r="A3" s="106"/>
      <c r="B3" s="23" t="s">
        <v>58</v>
      </c>
      <c r="C3" s="86" t="s">
        <v>40</v>
      </c>
      <c r="D3" s="23"/>
      <c r="E3" s="23"/>
      <c r="F3" s="23"/>
      <c r="G3" s="25"/>
      <c r="H3" s="57">
        <v>44.3</v>
      </c>
      <c r="I3" s="21" t="s">
        <v>15</v>
      </c>
      <c r="J3" s="22">
        <f>IF(AND(8&lt;H3,H3&lt;80),INT(7.86*(H3-8)^1.1),0)</f>
        <v>408</v>
      </c>
    </row>
    <row r="4" spans="1:10" ht="16.5" customHeight="1">
      <c r="A4" s="106"/>
      <c r="B4" s="23" t="s">
        <v>59</v>
      </c>
      <c r="C4" s="86" t="s">
        <v>40</v>
      </c>
      <c r="D4" s="23"/>
      <c r="E4" s="23"/>
      <c r="F4" s="23"/>
      <c r="G4" s="25"/>
      <c r="H4" s="57">
        <v>25.4</v>
      </c>
      <c r="I4" s="21" t="s">
        <v>15</v>
      </c>
      <c r="J4" s="22">
        <f aca="true" t="shared" si="0" ref="J4:J27">IF(AND(8&lt;H4,H4&lt;80),INT(7.86*(H4-8)^1.1),0)</f>
        <v>181</v>
      </c>
    </row>
    <row r="5" spans="1:10" ht="16.5" customHeight="1">
      <c r="A5" s="106"/>
      <c r="B5" s="23" t="s">
        <v>60</v>
      </c>
      <c r="C5" s="86" t="s">
        <v>40</v>
      </c>
      <c r="D5" s="23"/>
      <c r="E5" s="23"/>
      <c r="F5" s="23"/>
      <c r="G5" s="25"/>
      <c r="H5" s="57">
        <v>32.7</v>
      </c>
      <c r="I5" s="21" t="s">
        <v>15</v>
      </c>
      <c r="J5" s="22">
        <f t="shared" si="0"/>
        <v>267</v>
      </c>
    </row>
    <row r="6" spans="1:10" ht="16.5" customHeight="1">
      <c r="A6" s="106"/>
      <c r="B6" s="23" t="s">
        <v>61</v>
      </c>
      <c r="C6" s="86" t="s">
        <v>40</v>
      </c>
      <c r="D6" s="23"/>
      <c r="E6" s="23"/>
      <c r="F6" s="23"/>
      <c r="G6" s="25"/>
      <c r="H6" s="57">
        <v>23.5</v>
      </c>
      <c r="I6" s="21" t="s">
        <v>15</v>
      </c>
      <c r="J6" s="22">
        <f>IF(AND(8&lt;H6,H6&lt;80),INT(7.86*(H6-8)^1.1),0)</f>
        <v>160</v>
      </c>
    </row>
    <row r="7" spans="1:10" ht="16.5" customHeight="1">
      <c r="A7" s="106"/>
      <c r="B7" s="23" t="s">
        <v>62</v>
      </c>
      <c r="C7" s="86" t="s">
        <v>40</v>
      </c>
      <c r="D7" s="23"/>
      <c r="E7" s="23"/>
      <c r="F7" s="23"/>
      <c r="G7" s="25"/>
      <c r="H7" s="57">
        <v>38.2</v>
      </c>
      <c r="I7" s="21" t="s">
        <v>15</v>
      </c>
      <c r="J7" s="22">
        <f t="shared" si="0"/>
        <v>333</v>
      </c>
    </row>
    <row r="8" spans="1:10" ht="16.5" customHeight="1">
      <c r="A8" s="106"/>
      <c r="B8" s="145" t="s">
        <v>54</v>
      </c>
      <c r="C8" s="86" t="s">
        <v>36</v>
      </c>
      <c r="D8" s="23"/>
      <c r="E8" s="23"/>
      <c r="F8" s="23"/>
      <c r="G8" s="25"/>
      <c r="H8" s="57">
        <v>31.6</v>
      </c>
      <c r="I8" s="21" t="s">
        <v>15</v>
      </c>
      <c r="J8" s="22">
        <f t="shared" si="0"/>
        <v>254</v>
      </c>
    </row>
    <row r="9" spans="1:10" ht="16.5" customHeight="1">
      <c r="A9" s="106"/>
      <c r="B9" s="145" t="s">
        <v>55</v>
      </c>
      <c r="C9" s="86" t="s">
        <v>36</v>
      </c>
      <c r="D9" s="23"/>
      <c r="E9" s="23"/>
      <c r="F9" s="23"/>
      <c r="G9" s="25"/>
      <c r="H9" s="57">
        <v>40</v>
      </c>
      <c r="I9" s="21" t="s">
        <v>15</v>
      </c>
      <c r="J9" s="22">
        <f t="shared" si="0"/>
        <v>355</v>
      </c>
    </row>
    <row r="10" spans="1:10" ht="16.5" customHeight="1">
      <c r="A10" s="106"/>
      <c r="B10" s="145" t="s">
        <v>56</v>
      </c>
      <c r="C10" s="86" t="s">
        <v>36</v>
      </c>
      <c r="D10" s="23"/>
      <c r="E10" s="23"/>
      <c r="F10" s="23"/>
      <c r="G10" s="25"/>
      <c r="H10" s="57">
        <v>20.6</v>
      </c>
      <c r="I10" s="21" t="s">
        <v>15</v>
      </c>
      <c r="J10" s="22">
        <f t="shared" si="0"/>
        <v>127</v>
      </c>
    </row>
    <row r="11" spans="1:10" ht="16.5" customHeight="1">
      <c r="A11" s="106"/>
      <c r="B11" s="145" t="s">
        <v>57</v>
      </c>
      <c r="C11" s="86" t="s">
        <v>36</v>
      </c>
      <c r="D11" s="23"/>
      <c r="E11" s="23"/>
      <c r="F11" s="23"/>
      <c r="G11" s="25"/>
      <c r="H11" s="57">
        <v>25.7</v>
      </c>
      <c r="I11" s="21" t="s">
        <v>15</v>
      </c>
      <c r="J11" s="22">
        <f t="shared" si="0"/>
        <v>185</v>
      </c>
    </row>
    <row r="12" spans="1:10" ht="16.5" customHeight="1">
      <c r="A12" s="106"/>
      <c r="B12" s="145" t="s">
        <v>63</v>
      </c>
      <c r="C12" s="86" t="s">
        <v>36</v>
      </c>
      <c r="D12" s="23"/>
      <c r="E12" s="23"/>
      <c r="F12" s="23"/>
      <c r="G12" s="25"/>
      <c r="H12" s="57">
        <v>21.9</v>
      </c>
      <c r="I12" s="21" t="s">
        <v>15</v>
      </c>
      <c r="J12" s="22">
        <f t="shared" si="0"/>
        <v>142</v>
      </c>
    </row>
    <row r="13" spans="1:10" ht="16.5" customHeight="1">
      <c r="A13" s="106"/>
      <c r="B13" s="145" t="s">
        <v>41</v>
      </c>
      <c r="C13" s="141" t="s">
        <v>46</v>
      </c>
      <c r="D13" s="23"/>
      <c r="E13" s="23"/>
      <c r="F13" s="23"/>
      <c r="G13" s="25"/>
      <c r="H13" s="57">
        <v>31.3</v>
      </c>
      <c r="I13" s="21" t="s">
        <v>15</v>
      </c>
      <c r="J13" s="22">
        <f t="shared" si="0"/>
        <v>250</v>
      </c>
    </row>
    <row r="14" spans="1:10" ht="16.5" customHeight="1">
      <c r="A14" s="106"/>
      <c r="B14" s="145" t="s">
        <v>42</v>
      </c>
      <c r="C14" s="141" t="s">
        <v>46</v>
      </c>
      <c r="D14" s="23"/>
      <c r="E14" s="23"/>
      <c r="F14" s="23"/>
      <c r="G14" s="25"/>
      <c r="H14" s="57">
        <v>41.8</v>
      </c>
      <c r="I14" s="21" t="s">
        <v>15</v>
      </c>
      <c r="J14" s="22">
        <f t="shared" si="0"/>
        <v>377</v>
      </c>
    </row>
    <row r="15" spans="1:10" ht="16.5" customHeight="1">
      <c r="A15" s="106"/>
      <c r="B15" s="145" t="s">
        <v>43</v>
      </c>
      <c r="C15" s="141" t="s">
        <v>46</v>
      </c>
      <c r="D15" s="23"/>
      <c r="E15" s="23"/>
      <c r="F15" s="23"/>
      <c r="G15" s="25"/>
      <c r="H15" s="57">
        <v>23.6</v>
      </c>
      <c r="I15" s="21" t="s">
        <v>15</v>
      </c>
      <c r="J15" s="22">
        <f t="shared" si="0"/>
        <v>161</v>
      </c>
    </row>
    <row r="16" spans="1:10" ht="16.5" customHeight="1">
      <c r="A16" s="106"/>
      <c r="B16" s="145" t="s">
        <v>44</v>
      </c>
      <c r="C16" s="141" t="s">
        <v>46</v>
      </c>
      <c r="D16" s="23"/>
      <c r="E16" s="23"/>
      <c r="F16" s="23"/>
      <c r="G16" s="25"/>
      <c r="H16" s="57">
        <v>33.8</v>
      </c>
      <c r="I16" s="21" t="s">
        <v>15</v>
      </c>
      <c r="J16" s="22">
        <f t="shared" si="0"/>
        <v>280</v>
      </c>
    </row>
    <row r="17" spans="1:10" ht="16.5" customHeight="1">
      <c r="A17" s="106"/>
      <c r="B17" s="145" t="s">
        <v>45</v>
      </c>
      <c r="C17" s="141" t="s">
        <v>46</v>
      </c>
      <c r="D17" s="23"/>
      <c r="E17" s="23"/>
      <c r="F17" s="23"/>
      <c r="G17" s="25"/>
      <c r="H17" s="57">
        <v>43.4</v>
      </c>
      <c r="I17" s="21" t="s">
        <v>15</v>
      </c>
      <c r="J17" s="22">
        <f>IF(AND(8&lt;H17,H17&lt;80),INT(7.86*(H17-8)^1.1),0)</f>
        <v>397</v>
      </c>
    </row>
    <row r="18" spans="1:10" ht="16.5" customHeight="1">
      <c r="A18" s="106"/>
      <c r="B18" s="145" t="s">
        <v>50</v>
      </c>
      <c r="C18" s="107" t="s">
        <v>48</v>
      </c>
      <c r="D18" s="23"/>
      <c r="E18" s="23"/>
      <c r="F18" s="23"/>
      <c r="G18" s="25"/>
      <c r="H18" s="57">
        <v>29.9</v>
      </c>
      <c r="I18" s="21" t="s">
        <v>15</v>
      </c>
      <c r="J18" s="22">
        <f t="shared" si="0"/>
        <v>234</v>
      </c>
    </row>
    <row r="19" spans="1:10" ht="16.5" customHeight="1">
      <c r="A19" s="106"/>
      <c r="B19" s="145"/>
      <c r="C19" s="107"/>
      <c r="D19" s="23"/>
      <c r="E19" s="23"/>
      <c r="F19" s="23"/>
      <c r="G19" s="25"/>
      <c r="H19" s="57"/>
      <c r="I19" s="21" t="s">
        <v>15</v>
      </c>
      <c r="J19" s="22">
        <f t="shared" si="0"/>
        <v>0</v>
      </c>
    </row>
    <row r="20" spans="1:10" ht="16.5" customHeight="1">
      <c r="A20" s="106"/>
      <c r="B20" s="145" t="s">
        <v>51</v>
      </c>
      <c r="C20" s="107" t="s">
        <v>48</v>
      </c>
      <c r="D20" s="23"/>
      <c r="E20" s="23"/>
      <c r="F20" s="23"/>
      <c r="G20" s="25"/>
      <c r="H20" s="57">
        <v>23.9</v>
      </c>
      <c r="I20" s="21" t="s">
        <v>15</v>
      </c>
      <c r="J20" s="22">
        <f t="shared" si="0"/>
        <v>164</v>
      </c>
    </row>
    <row r="21" spans="1:10" ht="16.5" customHeight="1">
      <c r="A21" s="106"/>
      <c r="B21" s="145" t="s">
        <v>52</v>
      </c>
      <c r="C21" s="107" t="s">
        <v>48</v>
      </c>
      <c r="D21" s="23"/>
      <c r="E21" s="23"/>
      <c r="F21" s="23"/>
      <c r="G21" s="25"/>
      <c r="H21" s="57">
        <v>25</v>
      </c>
      <c r="I21" s="21" t="s">
        <v>15</v>
      </c>
      <c r="J21" s="22">
        <f t="shared" si="0"/>
        <v>177</v>
      </c>
    </row>
    <row r="22" spans="1:10" ht="16.5" customHeight="1">
      <c r="A22" s="106"/>
      <c r="B22" s="145" t="s">
        <v>53</v>
      </c>
      <c r="C22" s="107" t="s">
        <v>48</v>
      </c>
      <c r="D22" s="52"/>
      <c r="E22" s="52"/>
      <c r="F22" s="52"/>
      <c r="G22" s="112"/>
      <c r="H22" s="115">
        <v>31.9</v>
      </c>
      <c r="I22" s="27" t="s">
        <v>15</v>
      </c>
      <c r="J22" s="22">
        <f t="shared" si="0"/>
        <v>258</v>
      </c>
    </row>
    <row r="23" spans="1:10" ht="16.5" customHeight="1">
      <c r="A23" s="106"/>
      <c r="B23" s="146" t="s">
        <v>64</v>
      </c>
      <c r="C23" s="141" t="s">
        <v>49</v>
      </c>
      <c r="D23" s="23"/>
      <c r="E23" s="23"/>
      <c r="F23" s="23"/>
      <c r="G23" s="23"/>
      <c r="H23" s="126">
        <v>54.9</v>
      </c>
      <c r="I23" s="127" t="s">
        <v>15</v>
      </c>
      <c r="J23" s="22">
        <f>IF(AND(8&lt;H23,H23&lt;80),INT(7.86*(H23-8)^1.1),0)</f>
        <v>541</v>
      </c>
    </row>
    <row r="24" spans="1:10" ht="16.5" customHeight="1">
      <c r="A24" s="106"/>
      <c r="B24" s="146" t="s">
        <v>65</v>
      </c>
      <c r="C24" s="141" t="s">
        <v>49</v>
      </c>
      <c r="D24" s="23"/>
      <c r="E24" s="23"/>
      <c r="F24" s="23"/>
      <c r="G24" s="23"/>
      <c r="H24" s="126">
        <v>23.6</v>
      </c>
      <c r="I24" s="127" t="s">
        <v>15</v>
      </c>
      <c r="J24" s="22">
        <f>IF(AND(8&lt;H24,H24&lt;80),INT(7.86*(H24-8)^1.1),0)</f>
        <v>161</v>
      </c>
    </row>
    <row r="25" spans="1:10" ht="16.5" customHeight="1">
      <c r="A25" s="106"/>
      <c r="B25" s="146" t="s">
        <v>66</v>
      </c>
      <c r="C25" s="141" t="s">
        <v>49</v>
      </c>
      <c r="D25" s="23"/>
      <c r="E25" s="23"/>
      <c r="F25" s="23"/>
      <c r="G25" s="23"/>
      <c r="H25" s="126">
        <v>49.9</v>
      </c>
      <c r="I25" s="127" t="s">
        <v>15</v>
      </c>
      <c r="J25" s="22">
        <f t="shared" si="0"/>
        <v>478</v>
      </c>
    </row>
    <row r="26" spans="1:10" ht="16.5" customHeight="1">
      <c r="A26" s="106"/>
      <c r="B26" s="146" t="s">
        <v>67</v>
      </c>
      <c r="C26" s="141" t="s">
        <v>49</v>
      </c>
      <c r="D26" s="23"/>
      <c r="E26" s="23"/>
      <c r="F26" s="23"/>
      <c r="G26" s="23"/>
      <c r="H26" s="126">
        <v>43.5</v>
      </c>
      <c r="I26" s="127" t="s">
        <v>15</v>
      </c>
      <c r="J26" s="22">
        <f>IF(AND(8&lt;H26,H26&lt;80),INT(7.86*(H26-8)^1.1),0)</f>
        <v>398</v>
      </c>
    </row>
    <row r="27" spans="1:10" ht="16.5" customHeight="1">
      <c r="A27" s="106"/>
      <c r="B27" s="146" t="s">
        <v>68</v>
      </c>
      <c r="C27" s="141" t="s">
        <v>49</v>
      </c>
      <c r="D27" s="23"/>
      <c r="E27" s="23"/>
      <c r="F27" s="23"/>
      <c r="G27" s="23"/>
      <c r="H27" s="126">
        <v>46.3</v>
      </c>
      <c r="I27" s="127" t="s">
        <v>15</v>
      </c>
      <c r="J27" s="22">
        <f t="shared" si="0"/>
        <v>433</v>
      </c>
    </row>
    <row r="28" spans="1:10" ht="16.5" customHeight="1">
      <c r="A28" s="133" t="s">
        <v>69</v>
      </c>
      <c r="B28" s="145" t="s">
        <v>71</v>
      </c>
      <c r="C28" s="86" t="s">
        <v>47</v>
      </c>
      <c r="D28" s="23"/>
      <c r="E28" s="23"/>
      <c r="F28" s="23"/>
      <c r="G28" s="23"/>
      <c r="H28" s="117">
        <v>24.4</v>
      </c>
      <c r="I28" s="118" t="s">
        <v>15</v>
      </c>
      <c r="J28" s="22">
        <f aca="true" t="shared" si="1" ref="J28:J37">IF(AND(8&lt;H28,H28&lt;80),INT(7.86*(H28-8)^1.1),0)</f>
        <v>170</v>
      </c>
    </row>
    <row r="29" spans="1:10" ht="16.5" customHeight="1">
      <c r="A29" s="106"/>
      <c r="B29" s="122"/>
      <c r="C29" s="86"/>
      <c r="D29" s="113"/>
      <c r="E29" s="113"/>
      <c r="F29" s="113"/>
      <c r="G29" s="114"/>
      <c r="H29" s="116"/>
      <c r="I29" s="99" t="s">
        <v>15</v>
      </c>
      <c r="J29" s="22">
        <f t="shared" si="1"/>
        <v>0</v>
      </c>
    </row>
    <row r="30" spans="1:10" ht="16.5" customHeight="1">
      <c r="A30" s="106"/>
      <c r="B30" s="122"/>
      <c r="C30" s="86"/>
      <c r="D30" s="23"/>
      <c r="E30" s="23"/>
      <c r="F30" s="23"/>
      <c r="G30" s="54"/>
      <c r="H30" s="57"/>
      <c r="I30" s="21" t="s">
        <v>15</v>
      </c>
      <c r="J30" s="22">
        <f t="shared" si="1"/>
        <v>0</v>
      </c>
    </row>
    <row r="31" spans="1:10" ht="16.5" customHeight="1">
      <c r="A31" s="106"/>
      <c r="B31" s="122"/>
      <c r="C31" s="86"/>
      <c r="D31" s="23"/>
      <c r="E31" s="23"/>
      <c r="F31" s="23"/>
      <c r="G31" s="54"/>
      <c r="H31" s="57"/>
      <c r="I31" s="21" t="s">
        <v>15</v>
      </c>
      <c r="J31" s="22">
        <f t="shared" si="1"/>
        <v>0</v>
      </c>
    </row>
    <row r="32" spans="1:10" ht="16.5" customHeight="1">
      <c r="A32" s="106"/>
      <c r="B32" s="122"/>
      <c r="C32" s="86"/>
      <c r="D32" s="23"/>
      <c r="E32" s="23"/>
      <c r="F32" s="23"/>
      <c r="G32" s="54"/>
      <c r="H32" s="57"/>
      <c r="I32" s="21" t="s">
        <v>15</v>
      </c>
      <c r="J32" s="22">
        <f t="shared" si="1"/>
        <v>0</v>
      </c>
    </row>
    <row r="33" spans="1:10" ht="16.5" customHeight="1">
      <c r="A33" s="8"/>
      <c r="B33" s="86"/>
      <c r="C33" s="107"/>
      <c r="D33" s="23"/>
      <c r="E33" s="23"/>
      <c r="F33" s="23"/>
      <c r="G33" s="54"/>
      <c r="H33" s="57"/>
      <c r="I33" s="21" t="s">
        <v>15</v>
      </c>
      <c r="J33" s="22">
        <f t="shared" si="1"/>
        <v>0</v>
      </c>
    </row>
    <row r="34" spans="1:10" ht="16.5" customHeight="1">
      <c r="A34" s="8"/>
      <c r="B34" s="14"/>
      <c r="C34" s="107"/>
      <c r="D34" s="23"/>
      <c r="E34" s="23"/>
      <c r="F34" s="23"/>
      <c r="G34" s="54"/>
      <c r="H34" s="57"/>
      <c r="I34" s="21" t="s">
        <v>15</v>
      </c>
      <c r="J34" s="22">
        <f t="shared" si="1"/>
        <v>0</v>
      </c>
    </row>
    <row r="35" spans="1:10" ht="16.5" customHeight="1">
      <c r="A35" s="8"/>
      <c r="B35" s="86"/>
      <c r="C35" s="107"/>
      <c r="D35" s="23"/>
      <c r="E35" s="23"/>
      <c r="F35" s="23"/>
      <c r="G35" s="54"/>
      <c r="H35" s="57"/>
      <c r="I35" s="21" t="s">
        <v>15</v>
      </c>
      <c r="J35" s="22">
        <f t="shared" si="1"/>
        <v>0</v>
      </c>
    </row>
    <row r="36" spans="1:10" ht="16.5" customHeight="1">
      <c r="A36" s="8"/>
      <c r="B36" s="86"/>
      <c r="C36" s="107"/>
      <c r="D36" s="23"/>
      <c r="E36" s="23"/>
      <c r="F36" s="23"/>
      <c r="G36" s="54"/>
      <c r="H36" s="57"/>
      <c r="I36" s="21" t="s">
        <v>15</v>
      </c>
      <c r="J36" s="22">
        <f t="shared" si="1"/>
        <v>0</v>
      </c>
    </row>
    <row r="37" spans="1:10" ht="16.5" customHeight="1">
      <c r="A37" s="8"/>
      <c r="B37" s="88"/>
      <c r="C37" s="107"/>
      <c r="D37" s="23"/>
      <c r="E37" s="23"/>
      <c r="F37" s="23"/>
      <c r="G37" s="54"/>
      <c r="H37" s="57"/>
      <c r="I37" s="21" t="s">
        <v>15</v>
      </c>
      <c r="J37" s="22">
        <f t="shared" si="1"/>
        <v>0</v>
      </c>
    </row>
    <row r="38" spans="1:10" ht="16.5" customHeight="1">
      <c r="A38" s="8"/>
      <c r="B38" s="88"/>
      <c r="C38" s="95"/>
      <c r="D38" s="88"/>
      <c r="E38" s="88"/>
      <c r="F38" s="88"/>
      <c r="G38" s="109"/>
      <c r="H38" s="111"/>
      <c r="I38" s="21"/>
      <c r="J38" s="15"/>
    </row>
    <row r="39" spans="1:10" ht="16.5" customHeight="1">
      <c r="A39" s="8"/>
      <c r="B39" s="88"/>
      <c r="C39" s="95"/>
      <c r="D39" s="88"/>
      <c r="E39" s="88"/>
      <c r="F39" s="88"/>
      <c r="G39" s="109"/>
      <c r="H39" s="111"/>
      <c r="I39" s="21"/>
      <c r="J39" s="15"/>
    </row>
    <row r="40" spans="1:10" ht="16.5" customHeight="1">
      <c r="A40" s="8"/>
      <c r="B40" s="88"/>
      <c r="C40" s="95"/>
      <c r="D40" s="88"/>
      <c r="E40" s="88"/>
      <c r="F40" s="88"/>
      <c r="G40" s="109"/>
      <c r="H40" s="111"/>
      <c r="I40" s="21"/>
      <c r="J40" s="15"/>
    </row>
    <row r="41" spans="1:10" ht="16.5" customHeight="1">
      <c r="A41" s="8"/>
      <c r="B41" s="88"/>
      <c r="C41" s="95"/>
      <c r="D41" s="88"/>
      <c r="E41" s="88"/>
      <c r="F41" s="88"/>
      <c r="G41" s="109"/>
      <c r="H41" s="111"/>
      <c r="I41" s="21"/>
      <c r="J41" s="15"/>
    </row>
    <row r="42" spans="1:10" ht="16.5" customHeight="1">
      <c r="A42" s="8"/>
      <c r="B42" s="88"/>
      <c r="C42" s="95"/>
      <c r="D42" s="88"/>
      <c r="E42" s="88"/>
      <c r="F42" s="88"/>
      <c r="G42" s="109"/>
      <c r="H42" s="111"/>
      <c r="I42" s="21"/>
      <c r="J42" s="15"/>
    </row>
    <row r="43" spans="1:10" ht="16.5" customHeight="1">
      <c r="A43" s="8"/>
      <c r="B43" s="94"/>
      <c r="C43" s="95"/>
      <c r="D43" s="88"/>
      <c r="E43" s="88"/>
      <c r="F43" s="88"/>
      <c r="G43" s="109"/>
      <c r="H43" s="111"/>
      <c r="I43" s="21"/>
      <c r="J43" s="15"/>
    </row>
    <row r="44" spans="1:10" ht="16.5" customHeight="1">
      <c r="A44" s="8"/>
      <c r="B44" s="88"/>
      <c r="C44" s="95"/>
      <c r="D44" s="108"/>
      <c r="E44" s="108"/>
      <c r="F44" s="108"/>
      <c r="G44" s="110"/>
      <c r="H44" s="111"/>
      <c r="I44" s="21"/>
      <c r="J44" s="15"/>
    </row>
    <row r="45" spans="1:10" ht="16.5" customHeight="1">
      <c r="A45" s="8"/>
      <c r="B45" s="23">
        <f>celkem!K45</f>
        <v>0</v>
      </c>
      <c r="C45" s="23"/>
      <c r="D45" s="23"/>
      <c r="E45" s="23"/>
      <c r="F45" s="23"/>
      <c r="G45" s="54"/>
      <c r="H45" s="57"/>
      <c r="I45" s="21" t="s">
        <v>15</v>
      </c>
      <c r="J45" s="22">
        <f>IF(AND(8&lt;H45,H45&lt;80),INT(7.86*(H45-8)^1.1),0)</f>
        <v>0</v>
      </c>
    </row>
    <row r="46" spans="1:10" ht="30" customHeight="1">
      <c r="A46" s="8"/>
      <c r="B46" s="23">
        <f>celkem!K46</f>
        <v>0</v>
      </c>
      <c r="C46" s="23"/>
      <c r="D46" s="23"/>
      <c r="E46" s="23"/>
      <c r="F46" s="23"/>
      <c r="G46" s="54"/>
      <c r="H46" s="57"/>
      <c r="I46" s="21" t="s">
        <v>15</v>
      </c>
      <c r="J46" s="22">
        <f>IF(AND(8&lt;H46,H46&lt;80),INT(7.86*(H46-8)^1.1),0)</f>
        <v>0</v>
      </c>
    </row>
    <row r="47" spans="1:10" ht="30" customHeight="1">
      <c r="A47" s="8"/>
      <c r="B47" s="23">
        <f>celkem!K47</f>
        <v>0</v>
      </c>
      <c r="C47" s="23"/>
      <c r="D47" s="23"/>
      <c r="E47" s="23"/>
      <c r="F47" s="23"/>
      <c r="G47" s="54"/>
      <c r="H47" s="57"/>
      <c r="I47" s="21" t="s">
        <v>15</v>
      </c>
      <c r="J47" s="22">
        <f>IF(AND(8&lt;H47,H47&lt;80),INT(7.86*(H47-8)^1.1),0)</f>
        <v>0</v>
      </c>
    </row>
    <row r="48" spans="1:10" ht="30" customHeight="1">
      <c r="A48" s="8"/>
      <c r="B48" s="23">
        <f>celkem!K48</f>
        <v>0</v>
      </c>
      <c r="C48" s="23"/>
      <c r="D48" s="23"/>
      <c r="E48" s="23"/>
      <c r="F48" s="23"/>
      <c r="G48" s="54"/>
      <c r="H48" s="57"/>
      <c r="I48" s="21" t="s">
        <v>15</v>
      </c>
      <c r="J48" s="22">
        <f>IF(AND(8&lt;H48,H48&lt;80),INT(7.86*(H48-8)^1.1),0)</f>
        <v>0</v>
      </c>
    </row>
    <row r="49" spans="1:10" ht="30" customHeight="1" thickBot="1">
      <c r="A49" s="9"/>
      <c r="B49" s="30">
        <f>celkem!K49</f>
        <v>0</v>
      </c>
      <c r="C49" s="30"/>
      <c r="D49" s="30"/>
      <c r="E49" s="30"/>
      <c r="F49" s="30"/>
      <c r="G49" s="31"/>
      <c r="H49" s="58"/>
      <c r="I49" s="29" t="s">
        <v>15</v>
      </c>
      <c r="J49" s="22">
        <f>IF(AND(8&lt;H49,H49&lt;80),INT(7.86*(H49-8)^1.1),0)</f>
        <v>0</v>
      </c>
    </row>
    <row r="50" ht="13.5" thickTop="1"/>
    <row r="51" ht="69.75" customHeight="1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Q108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17.625" style="0" customWidth="1"/>
    <col min="4" max="8" width="8.75390625" style="0" customWidth="1"/>
    <col min="9" max="9" width="10.875" style="0" customWidth="1"/>
    <col min="10" max="10" width="26.25390625" style="0" customWidth="1"/>
    <col min="11" max="11" width="21.75390625" style="0" customWidth="1"/>
    <col min="12" max="13" width="35.25390625" style="0" customWidth="1"/>
  </cols>
  <sheetData>
    <row r="1" spans="1:11" ht="18">
      <c r="A1" s="128" t="s">
        <v>22</v>
      </c>
      <c r="B1" s="123"/>
      <c r="C1" s="123"/>
      <c r="D1" s="123"/>
      <c r="E1" s="123"/>
      <c r="F1" s="123"/>
      <c r="G1" s="123"/>
      <c r="H1" s="15"/>
      <c r="I1" s="15" t="s">
        <v>16</v>
      </c>
      <c r="J1" s="15"/>
      <c r="K1" s="15"/>
    </row>
    <row r="2" spans="1:11" ht="13.5" thickBot="1">
      <c r="A2" s="72" t="s">
        <v>1</v>
      </c>
      <c r="B2" s="59" t="s">
        <v>3</v>
      </c>
      <c r="C2" s="15" t="s">
        <v>20</v>
      </c>
      <c r="D2" s="59" t="s">
        <v>0</v>
      </c>
      <c r="E2" s="59" t="s">
        <v>6</v>
      </c>
      <c r="F2" s="59" t="s">
        <v>18</v>
      </c>
      <c r="G2" s="59" t="s">
        <v>14</v>
      </c>
      <c r="H2" s="59"/>
      <c r="I2" s="59" t="s">
        <v>3</v>
      </c>
      <c r="J2" s="65" t="s">
        <v>21</v>
      </c>
      <c r="K2" s="59" t="s">
        <v>19</v>
      </c>
    </row>
    <row r="3" spans="1:11" ht="12.75" customHeight="1" thickTop="1">
      <c r="A3" s="151"/>
      <c r="B3" s="149" t="s">
        <v>39</v>
      </c>
      <c r="C3" s="87" t="s">
        <v>58</v>
      </c>
      <c r="D3" s="60">
        <f>VLOOKUP(C3,'60m'!B1:G52,5,FALSE)</f>
        <v>458</v>
      </c>
      <c r="E3" s="60">
        <f>VLOOKUP(C3,'600m'!B1:F100,5,FALSE)</f>
        <v>292</v>
      </c>
      <c r="F3" s="60">
        <f>MAX(VLOOKUP(C3,dálka!B1:P103,9,FALSE),VLOOKUP(C3,výška!B1:P102,14,FALSE))</f>
        <v>359</v>
      </c>
      <c r="G3" s="61">
        <f>VLOOKUP(C3,míček!B1:P54,9,FALSE)</f>
        <v>408</v>
      </c>
      <c r="H3" s="13">
        <f>SUM(D3:G3)</f>
        <v>1517</v>
      </c>
      <c r="I3" s="75"/>
      <c r="J3" s="87"/>
      <c r="K3" s="76"/>
    </row>
    <row r="4" spans="1:11" ht="12.75" customHeight="1">
      <c r="A4" s="152"/>
      <c r="B4" s="150"/>
      <c r="C4" s="87" t="s">
        <v>59</v>
      </c>
      <c r="D4" s="13">
        <f>VLOOKUP(C4,'60m'!B1:G52,5,FALSE)</f>
        <v>369</v>
      </c>
      <c r="E4" s="13">
        <f>VLOOKUP(C4,'600m'!B1:F101,5,FALSE)</f>
        <v>190</v>
      </c>
      <c r="F4" s="13">
        <f>MAX(VLOOKUP(C4,dálka!B1:P104,9,FALSE),VLOOKUP(C4,výška!B1:P103,14,FALSE))</f>
        <v>359</v>
      </c>
      <c r="G4" s="62">
        <f>VLOOKUP(C4,míček!B1:P55,9,FALSE)</f>
        <v>181</v>
      </c>
      <c r="H4" s="13">
        <f>SUM(D4:G4)</f>
        <v>1099</v>
      </c>
      <c r="I4" s="73"/>
      <c r="J4" s="87"/>
      <c r="K4" s="78"/>
    </row>
    <row r="5" spans="1:11" ht="12.75" customHeight="1">
      <c r="A5" s="138"/>
      <c r="B5" s="135"/>
      <c r="C5" s="87" t="s">
        <v>60</v>
      </c>
      <c r="D5" s="13">
        <f>VLOOKUP(C5,'60m'!B1:G52,5,FALSE)</f>
        <v>308</v>
      </c>
      <c r="E5" s="13">
        <f>VLOOKUP(C5,'600m'!B1:F102,5,FALSE)</f>
        <v>287</v>
      </c>
      <c r="F5" s="13">
        <f>MAX(VLOOKUP(C5,dálka!B1:P105,9,FALSE),VLOOKUP(C5,výška!B1:P104,14,FALSE))</f>
        <v>198</v>
      </c>
      <c r="G5" s="62">
        <f>VLOOKUP(C5,míček!B1:P54,9,FALSE)</f>
        <v>267</v>
      </c>
      <c r="H5" s="13">
        <f>SUM(D5:G5)</f>
        <v>1060</v>
      </c>
      <c r="I5" s="73"/>
      <c r="J5" s="87"/>
      <c r="K5" s="78"/>
    </row>
    <row r="6" spans="1:11" ht="12.75" customHeight="1">
      <c r="A6" s="139" t="s">
        <v>74</v>
      </c>
      <c r="B6" s="137"/>
      <c r="C6" s="87" t="s">
        <v>61</v>
      </c>
      <c r="D6" s="13">
        <f>VLOOKUP(C6,'60m'!B1:G52,5,FALSE)</f>
        <v>289</v>
      </c>
      <c r="E6" s="13">
        <f>VLOOKUP(C6,'600m'!B1:F103,5,FALSE)</f>
        <v>327</v>
      </c>
      <c r="F6" s="13">
        <f>MAX(VLOOKUP(C6,dálka!B1:P106,9,FALSE),VLOOKUP(C6,výška!B1:P105,14,FALSE))</f>
        <v>220</v>
      </c>
      <c r="G6" s="62">
        <f>VLOOKUP(C6,míček!B1:P55,9,FALSE)</f>
        <v>160</v>
      </c>
      <c r="H6" s="13">
        <f>SUM(D6:G6)</f>
        <v>996</v>
      </c>
      <c r="I6" s="79"/>
      <c r="J6" s="87"/>
      <c r="K6" s="81"/>
    </row>
    <row r="7" spans="1:11" ht="12.75" customHeight="1">
      <c r="A7" s="138"/>
      <c r="B7" s="135"/>
      <c r="C7" s="87" t="s">
        <v>62</v>
      </c>
      <c r="D7" s="13">
        <f>VLOOKUP(C7,'60m'!B1:G52,5,FALSE)</f>
        <v>252</v>
      </c>
      <c r="E7" s="13">
        <f>VLOOKUP(C7,'600m'!B1:F104,5,FALSE)</f>
        <v>232</v>
      </c>
      <c r="F7" s="13">
        <f>MAX(VLOOKUP(C7,dálka!B1:P107,9,FALSE),VLOOKUP(C7,výška!B1:P106,14,FALSE))</f>
        <v>409</v>
      </c>
      <c r="G7" s="62">
        <f>VLOOKUP(C7,míček!B1:P56,9,FALSE)</f>
        <v>333</v>
      </c>
      <c r="H7" s="13">
        <f>SUM(D7:G7)</f>
        <v>1226</v>
      </c>
      <c r="I7" s="73"/>
      <c r="J7" s="87"/>
      <c r="K7" s="78"/>
    </row>
    <row r="8" spans="1:17" ht="12.75" customHeight="1" thickBot="1">
      <c r="A8" s="138"/>
      <c r="B8" s="136"/>
      <c r="C8" s="13"/>
      <c r="D8" s="13"/>
      <c r="E8" s="64"/>
      <c r="F8" s="13" t="s">
        <v>17</v>
      </c>
      <c r="G8" s="62"/>
      <c r="H8" s="134">
        <f>IF(C7=0,SUM(H3:H6),SUM(H3:H7)-MIN(H3:H7))</f>
        <v>4902</v>
      </c>
      <c r="I8" s="74"/>
      <c r="J8" s="82"/>
      <c r="K8" s="129"/>
      <c r="L8" s="1"/>
      <c r="M8" s="1"/>
      <c r="N8" s="1"/>
      <c r="O8" s="1"/>
      <c r="P8" s="1"/>
      <c r="Q8" s="1"/>
    </row>
    <row r="9" spans="1:17" ht="12.75" customHeight="1" thickTop="1">
      <c r="A9" s="153"/>
      <c r="B9" s="156" t="s">
        <v>36</v>
      </c>
      <c r="C9" s="122" t="s">
        <v>54</v>
      </c>
      <c r="D9" s="66">
        <f>VLOOKUP(C9,'60m'!B1:G52,5,FALSE)</f>
        <v>458</v>
      </c>
      <c r="E9" s="13">
        <f>VLOOKUP(C9,'600m'!B1:F106,5,FALSE)</f>
        <v>413</v>
      </c>
      <c r="F9" s="66">
        <f>MAX(VLOOKUP(C9,dálka!B1:P109,9,FALSE),VLOOKUP(C9,výška!B1:P108,14,FALSE))</f>
        <v>359</v>
      </c>
      <c r="G9" s="67">
        <f>VLOOKUP(C9,míček!B1:P58,9,FALSE)</f>
        <v>254</v>
      </c>
      <c r="H9" s="13">
        <f>SUM(D9:G9)</f>
        <v>1484</v>
      </c>
      <c r="I9" s="75"/>
      <c r="J9" s="87"/>
      <c r="K9" s="130"/>
      <c r="L9" s="163"/>
      <c r="M9" s="163"/>
      <c r="N9" s="163"/>
      <c r="O9" s="163"/>
      <c r="P9" s="163"/>
      <c r="Q9" s="163"/>
    </row>
    <row r="10" spans="1:17" ht="12.75" customHeight="1">
      <c r="A10" s="152"/>
      <c r="B10" s="150"/>
      <c r="C10" s="122" t="s">
        <v>55</v>
      </c>
      <c r="D10" s="13">
        <f>VLOOKUP(C10,'60m'!B1:G52,5,FALSE)</f>
        <v>348</v>
      </c>
      <c r="E10" s="13">
        <f>VLOOKUP(C10,'600m'!B1:F107,5,FALSE)</f>
        <v>416</v>
      </c>
      <c r="F10" s="13">
        <f>MAX(VLOOKUP(C10,dálka!B1:P110,9,FALSE),VLOOKUP(C10,výška!B1:P109,14,FALSE))</f>
        <v>223</v>
      </c>
      <c r="G10" s="62">
        <f>VLOOKUP(C10,míček!B1:P59,9,FALSE)</f>
        <v>355</v>
      </c>
      <c r="H10" s="13">
        <f>SUM(D10:G10)</f>
        <v>1342</v>
      </c>
      <c r="I10" s="73"/>
      <c r="J10" s="87"/>
      <c r="K10" s="131"/>
      <c r="L10" s="163"/>
      <c r="M10" s="163"/>
      <c r="N10" s="163"/>
      <c r="O10" s="163"/>
      <c r="P10" s="163"/>
      <c r="Q10" s="163"/>
    </row>
    <row r="11" spans="1:17" ht="12.75" customHeight="1">
      <c r="A11" s="138"/>
      <c r="B11" s="135"/>
      <c r="C11" s="122" t="s">
        <v>56</v>
      </c>
      <c r="D11" s="13">
        <f>VLOOKUP(C11,'60m'!B1:G52,5,FALSE)</f>
        <v>289</v>
      </c>
      <c r="E11" s="13">
        <f>VLOOKUP(C11,'600m'!B1:F108,5,FALSE)</f>
        <v>281</v>
      </c>
      <c r="F11" s="13">
        <f>MAX(VLOOKUP(C11,dálka!B1:P111,9,FALSE),VLOOKUP(C11,výška!B1:P110,14,FALSE))</f>
        <v>266</v>
      </c>
      <c r="G11" s="62">
        <f>VLOOKUP(C11,míček!B1:P60,9,FALSE)</f>
        <v>127</v>
      </c>
      <c r="H11" s="13">
        <f>SUM(D11:G11)</f>
        <v>963</v>
      </c>
      <c r="I11" s="73"/>
      <c r="J11" s="87"/>
      <c r="K11" s="131"/>
      <c r="L11" s="163"/>
      <c r="M11" s="163"/>
      <c r="N11" s="163"/>
      <c r="O11" s="163"/>
      <c r="P11" s="163"/>
      <c r="Q11" s="163"/>
    </row>
    <row r="12" spans="1:17" ht="12.75" customHeight="1">
      <c r="A12" s="139" t="s">
        <v>73</v>
      </c>
      <c r="B12" s="137"/>
      <c r="C12" s="122" t="s">
        <v>57</v>
      </c>
      <c r="D12" s="13">
        <f>VLOOKUP(C12,'60m'!B1:G52,5,FALSE)</f>
        <v>348</v>
      </c>
      <c r="E12" s="13">
        <f>VLOOKUP(C12,'600m'!B1:F109,5,FALSE)</f>
        <v>423</v>
      </c>
      <c r="F12" s="13">
        <f>MAX(VLOOKUP(C12,dálka!B1:P112,9,FALSE),VLOOKUP(C12,výška!B1:P111,14,FALSE))</f>
        <v>174</v>
      </c>
      <c r="G12" s="62">
        <f>VLOOKUP(C12,míček!B1:P61,9,FALSE)</f>
        <v>185</v>
      </c>
      <c r="H12" s="13">
        <f>SUM(D12:G12)</f>
        <v>1130</v>
      </c>
      <c r="I12" s="79"/>
      <c r="J12" s="87"/>
      <c r="K12" s="132"/>
      <c r="L12" s="163"/>
      <c r="M12" s="163"/>
      <c r="N12" s="163"/>
      <c r="O12" s="163"/>
      <c r="P12" s="163"/>
      <c r="Q12" s="163"/>
    </row>
    <row r="13" spans="1:17" ht="12.75" customHeight="1">
      <c r="A13" s="138"/>
      <c r="B13" s="135"/>
      <c r="C13" s="122" t="s">
        <v>63</v>
      </c>
      <c r="D13" s="13">
        <f>VLOOKUP(C13,'60m'!B1:G52,5,FALSE)</f>
        <v>308</v>
      </c>
      <c r="E13" s="13">
        <f>VLOOKUP(C13,'600m'!B1:F110,5,FALSE)</f>
        <v>377</v>
      </c>
      <c r="F13" s="13">
        <f>MAX(VLOOKUP(C13,dálka!B1:P113,9,FALSE),VLOOKUP(C13,výška!B1:P112,14,FALSE))</f>
        <v>231</v>
      </c>
      <c r="G13" s="62">
        <f>VLOOKUP(C13,míček!B1:P62,9,FALSE)</f>
        <v>142</v>
      </c>
      <c r="H13" s="13">
        <f>SUM(D13:G13)</f>
        <v>1058</v>
      </c>
      <c r="I13" s="73"/>
      <c r="J13" s="87"/>
      <c r="K13" s="131"/>
      <c r="L13" s="163"/>
      <c r="M13" s="163"/>
      <c r="N13" s="163"/>
      <c r="O13" s="163"/>
      <c r="P13" s="163"/>
      <c r="Q13" s="163"/>
    </row>
    <row r="14" spans="1:17" ht="12.75" customHeight="1" thickBot="1">
      <c r="A14" s="138"/>
      <c r="B14" s="135"/>
      <c r="C14" s="13"/>
      <c r="D14" s="13"/>
      <c r="E14" s="64"/>
      <c r="F14" s="64" t="s">
        <v>17</v>
      </c>
      <c r="G14" s="62"/>
      <c r="H14" s="134">
        <f>IF(C13=0,SUM(H9:H12),SUM(H9:H13)-MIN(H9:H13))</f>
        <v>5014</v>
      </c>
      <c r="I14" s="74"/>
      <c r="J14" s="77"/>
      <c r="K14" s="129"/>
      <c r="L14" s="1"/>
      <c r="M14" s="1"/>
      <c r="N14" s="1"/>
      <c r="O14" s="1"/>
      <c r="P14" s="1"/>
      <c r="Q14" s="1"/>
    </row>
    <row r="15" spans="1:17" ht="12.75" customHeight="1" thickTop="1">
      <c r="A15" s="153"/>
      <c r="B15" s="159" t="s">
        <v>47</v>
      </c>
      <c r="C15" s="122" t="s">
        <v>41</v>
      </c>
      <c r="D15" s="66">
        <f>VLOOKUP(C15,'60m'!B1:G52,5,FALSE)</f>
        <v>252</v>
      </c>
      <c r="E15" s="13">
        <f>VLOOKUP(C15,'600m'!B1:F112,5,FALSE)</f>
        <v>401</v>
      </c>
      <c r="F15" s="66">
        <f>MAX(VLOOKUP(C15,dálka!B1:P115,9,FALSE),VLOOKUP(C15,výška!B1:P114,14,FALSE))</f>
        <v>266</v>
      </c>
      <c r="G15" s="67">
        <f>VLOOKUP(C15,míček!B1:P64,9,FALSE)</f>
        <v>250</v>
      </c>
      <c r="H15" s="13">
        <f>SUM(D15:G15)</f>
        <v>1169</v>
      </c>
      <c r="I15" s="75"/>
      <c r="J15" s="87"/>
      <c r="K15" s="130"/>
      <c r="L15" s="1"/>
      <c r="M15" s="1"/>
      <c r="N15" s="1"/>
      <c r="O15" s="1"/>
      <c r="P15" s="1"/>
      <c r="Q15" s="1"/>
    </row>
    <row r="16" spans="1:17" ht="12.75" customHeight="1">
      <c r="A16" s="152"/>
      <c r="B16" s="160"/>
      <c r="C16" s="122" t="s">
        <v>42</v>
      </c>
      <c r="D16" s="13">
        <f>VLOOKUP(C16,'60m'!B1:G52,5,FALSE)</f>
        <v>270</v>
      </c>
      <c r="E16" s="13">
        <f>VLOOKUP(C16,'600m'!B1:F113,5,FALSE)</f>
        <v>113</v>
      </c>
      <c r="F16" s="13">
        <f>MAX(VLOOKUP(C16,dálka!B1:P116,9,FALSE),VLOOKUP(C16,výška!B1:P115,14,FALSE))</f>
        <v>184</v>
      </c>
      <c r="G16" s="62">
        <f>VLOOKUP(C16,míček!B1:P65,9,FALSE)</f>
        <v>377</v>
      </c>
      <c r="H16" s="13">
        <f>SUM(D16:G16)</f>
        <v>944</v>
      </c>
      <c r="I16" s="73"/>
      <c r="J16" s="87"/>
      <c r="K16" s="131"/>
      <c r="L16" s="1"/>
      <c r="M16" s="1"/>
      <c r="N16" s="1"/>
      <c r="O16" s="1"/>
      <c r="P16" s="1"/>
      <c r="Q16" s="1"/>
    </row>
    <row r="17" spans="1:17" ht="12.75" customHeight="1">
      <c r="A17" s="138"/>
      <c r="B17" s="135"/>
      <c r="C17" s="122" t="s">
        <v>43</v>
      </c>
      <c r="D17" s="13">
        <f>VLOOKUP(C17,'60m'!B1:G52,5,FALSE)</f>
        <v>391</v>
      </c>
      <c r="E17" s="13">
        <f>VLOOKUP(C17,'600m'!B1:F114,5,FALSE)</f>
        <v>103</v>
      </c>
      <c r="F17" s="13">
        <f>MAX(VLOOKUP(C17,dálka!B1:P117,9,FALSE),VLOOKUP(C17,výška!B1:P116,14,FALSE))</f>
        <v>359</v>
      </c>
      <c r="G17" s="62">
        <f>VLOOKUP(C17,míček!B1:P66,9,FALSE)</f>
        <v>161</v>
      </c>
      <c r="H17" s="13">
        <f>SUM(D17:G17)</f>
        <v>1014</v>
      </c>
      <c r="I17" s="73"/>
      <c r="J17" s="87"/>
      <c r="K17" s="131"/>
      <c r="L17" s="1"/>
      <c r="M17" s="1"/>
      <c r="N17" s="1"/>
      <c r="O17" s="1"/>
      <c r="P17" s="1"/>
      <c r="Q17" s="1"/>
    </row>
    <row r="18" spans="1:11" ht="12.75" customHeight="1">
      <c r="A18" s="139" t="s">
        <v>75</v>
      </c>
      <c r="B18" s="137" t="s">
        <v>37</v>
      </c>
      <c r="C18" s="122" t="s">
        <v>44</v>
      </c>
      <c r="D18" s="13">
        <f>VLOOKUP(C18,'60m'!B1:G52,5,FALSE)</f>
        <v>391</v>
      </c>
      <c r="E18" s="13">
        <f>VLOOKUP(C18,'600m'!B1:F115,5,FALSE)</f>
        <v>101</v>
      </c>
      <c r="F18" s="13">
        <f>MAX(VLOOKUP(C18,dálka!B1:P118,9,FALSE),VLOOKUP(C18,výška!B1:P117,14,FALSE))</f>
        <v>178</v>
      </c>
      <c r="G18" s="62">
        <f>VLOOKUP(C18,míček!B1:P67,9,FALSE)</f>
        <v>280</v>
      </c>
      <c r="H18" s="13">
        <f>SUM(D18:G18)</f>
        <v>950</v>
      </c>
      <c r="I18" s="79"/>
      <c r="J18" s="87"/>
      <c r="K18" s="81"/>
    </row>
    <row r="19" spans="1:11" ht="12.75" customHeight="1">
      <c r="A19" s="138"/>
      <c r="B19" s="135"/>
      <c r="C19" s="122" t="s">
        <v>45</v>
      </c>
      <c r="D19" s="13">
        <f>VLOOKUP(C19,'60m'!B1:G52,5,FALSE)</f>
        <v>458</v>
      </c>
      <c r="E19" s="13">
        <f>VLOOKUP(C19,'600m'!B1:F116,5,FALSE)</f>
        <v>111</v>
      </c>
      <c r="F19" s="13">
        <f>MAX(VLOOKUP(C19,dálka!B1:P119,9,FALSE),VLOOKUP(C19,výška!B1:P118,14,FALSE))</f>
        <v>157</v>
      </c>
      <c r="G19" s="62">
        <f>VLOOKUP(C19,míček!B1:P68,9,FALSE)</f>
        <v>397</v>
      </c>
      <c r="H19" s="13">
        <f>SUM(D19:G19)</f>
        <v>1123</v>
      </c>
      <c r="I19" s="73"/>
      <c r="J19" s="87"/>
      <c r="K19" s="78"/>
    </row>
    <row r="20" spans="1:11" ht="12.75" customHeight="1" thickBot="1">
      <c r="A20" s="138"/>
      <c r="B20" s="135"/>
      <c r="C20" s="13"/>
      <c r="D20" s="13"/>
      <c r="E20" s="64"/>
      <c r="F20" s="64" t="s">
        <v>17</v>
      </c>
      <c r="G20" s="62"/>
      <c r="H20" s="134">
        <v>4256</v>
      </c>
      <c r="I20" s="74"/>
      <c r="J20" s="82"/>
      <c r="K20" s="83"/>
    </row>
    <row r="21" spans="1:11" ht="12.75" customHeight="1" thickTop="1">
      <c r="A21" s="153"/>
      <c r="B21" s="156" t="s">
        <v>48</v>
      </c>
      <c r="C21" s="122" t="s">
        <v>50</v>
      </c>
      <c r="D21" s="66">
        <f>VLOOKUP(C21,'60m'!B1:G52,5,FALSE)</f>
        <v>328</v>
      </c>
      <c r="E21" s="13">
        <f>VLOOKUP(C21,'600m'!B1:F118,5,FALSE)</f>
        <v>176</v>
      </c>
      <c r="F21" s="66">
        <f>MAX(VLOOKUP(C21,dálka!B1:P121,9,FALSE),VLOOKUP(C21,výška!B1:P120,14,FALSE))</f>
        <v>266</v>
      </c>
      <c r="G21" s="67">
        <f>VLOOKUP(C21,míček!B1:P70,9,FALSE)</f>
        <v>234</v>
      </c>
      <c r="H21" s="13">
        <f>SUM(D21:G21)</f>
        <v>1004</v>
      </c>
      <c r="I21" s="75"/>
      <c r="J21" s="87"/>
      <c r="K21" s="84"/>
    </row>
    <row r="22" spans="1:11" ht="12.75" customHeight="1">
      <c r="A22" s="152"/>
      <c r="B22" s="150"/>
      <c r="C22" s="122"/>
      <c r="D22" s="13">
        <f>VLOOKUP(C22,'60m'!B1:G52,5,FALSE)</f>
        <v>0</v>
      </c>
      <c r="E22" s="13">
        <f>VLOOKUP(C22,'600m'!B1:F119,5,FALSE)</f>
        <v>0</v>
      </c>
      <c r="F22" s="13">
        <f>MAX(VLOOKUP(C22,dálka!B1:P122,9,FALSE),VLOOKUP(C22,výška!B1:P121,14,FALSE))</f>
        <v>0</v>
      </c>
      <c r="G22" s="62">
        <f>VLOOKUP(C22,míček!B1:P71,9,FALSE)</f>
        <v>0</v>
      </c>
      <c r="H22" s="13">
        <f>SUM(D22:G22)</f>
        <v>0</v>
      </c>
      <c r="I22" s="73"/>
      <c r="J22" s="87"/>
      <c r="K22" s="78"/>
    </row>
    <row r="23" spans="1:11" ht="12.75" customHeight="1">
      <c r="A23" s="138"/>
      <c r="B23" s="135"/>
      <c r="C23" s="122" t="s">
        <v>51</v>
      </c>
      <c r="D23" s="13">
        <f>VLOOKUP(C23,'60m'!B1:G52,5,FALSE)</f>
        <v>413</v>
      </c>
      <c r="E23" s="13">
        <f>VLOOKUP(C23,'600m'!B1:F120,5,FALSE)</f>
        <v>331</v>
      </c>
      <c r="F23" s="13">
        <f>MAX(VLOOKUP(C23,dálka!B1:P123,9,FALSE),VLOOKUP(C23,výška!B1:P122,14,FALSE))</f>
        <v>312</v>
      </c>
      <c r="G23" s="62">
        <f>VLOOKUP(C23,míček!B1:P72,9,FALSE)</f>
        <v>164</v>
      </c>
      <c r="H23" s="13">
        <f>SUM(D23:G23)</f>
        <v>1220</v>
      </c>
      <c r="I23" s="73"/>
      <c r="J23" s="87"/>
      <c r="K23" s="78"/>
    </row>
    <row r="24" spans="1:11" ht="12.75" customHeight="1">
      <c r="A24" s="139" t="s">
        <v>76</v>
      </c>
      <c r="B24" s="137" t="s">
        <v>37</v>
      </c>
      <c r="C24" s="122" t="s">
        <v>52</v>
      </c>
      <c r="D24" s="13">
        <f>VLOOKUP(C24,'60m'!B1:G52,5,FALSE)</f>
        <v>270</v>
      </c>
      <c r="E24" s="13">
        <f>VLOOKUP(C24,'600m'!B1:F121,5,FALSE)</f>
        <v>279</v>
      </c>
      <c r="F24" s="13">
        <f>MAX(VLOOKUP(C24,dálka!B1:P124,9,FALSE),VLOOKUP(C24,výška!B1:P123,14,FALSE))</f>
        <v>198</v>
      </c>
      <c r="G24" s="62">
        <f>VLOOKUP(C24,míček!B1:P73,9,FALSE)</f>
        <v>177</v>
      </c>
      <c r="H24" s="13">
        <f>SUM(D24:G24)</f>
        <v>924</v>
      </c>
      <c r="I24" s="79"/>
      <c r="J24" s="87"/>
      <c r="K24" s="81"/>
    </row>
    <row r="25" spans="1:11" ht="12.75" customHeight="1">
      <c r="A25" s="138"/>
      <c r="B25" s="135"/>
      <c r="C25" s="122" t="s">
        <v>53</v>
      </c>
      <c r="D25" s="13">
        <f>VLOOKUP(C25,'60m'!B1:G52,5,FALSE)</f>
        <v>328</v>
      </c>
      <c r="E25" s="13">
        <f>VLOOKUP(C25,'600m'!B1:F122,5,FALSE)</f>
        <v>190</v>
      </c>
      <c r="F25" s="13">
        <f>MAX(VLOOKUP(C25,dálka!B1:P125,9,FALSE),VLOOKUP(C25,výška!B1:P124,14,FALSE))</f>
        <v>161</v>
      </c>
      <c r="G25" s="62">
        <f>VLOOKUP(C25,míček!B1:P74,9,FALSE)</f>
        <v>258</v>
      </c>
      <c r="H25" s="13">
        <f>SUM(D25:G25)</f>
        <v>937</v>
      </c>
      <c r="I25" s="73"/>
      <c r="J25" s="87"/>
      <c r="K25" s="78"/>
    </row>
    <row r="26" spans="1:11" ht="12.75" customHeight="1" thickBot="1">
      <c r="A26" s="138"/>
      <c r="B26" s="135"/>
      <c r="C26" s="13"/>
      <c r="D26" s="13"/>
      <c r="E26" s="64"/>
      <c r="F26" s="64" t="s">
        <v>17</v>
      </c>
      <c r="G26" s="62"/>
      <c r="H26" s="134">
        <f>IF(C25=0,SUM(H21:H24),SUM(H21:H25)-MIN(H21:H25))</f>
        <v>4085</v>
      </c>
      <c r="I26" s="74"/>
      <c r="J26" s="77"/>
      <c r="K26" s="83"/>
    </row>
    <row r="27" spans="1:11" ht="12.75" customHeight="1" thickTop="1">
      <c r="A27" s="153"/>
      <c r="B27" s="156" t="s">
        <v>49</v>
      </c>
      <c r="C27" s="142" t="s">
        <v>64</v>
      </c>
      <c r="D27" s="66">
        <f>VLOOKUP(C27,'60m'!B1:G52,5,FALSE)</f>
        <v>608</v>
      </c>
      <c r="E27" s="13">
        <f>VLOOKUP(C27,'600m'!B1:F124,5,FALSE)</f>
        <v>374</v>
      </c>
      <c r="F27" s="66">
        <f>MAX(VLOOKUP(C27,dálka!B1:P127,9,FALSE),VLOOKUP(C27,výška!B1:P126,14,FALSE))</f>
        <v>376</v>
      </c>
      <c r="G27" s="67">
        <f>VLOOKUP(C27,míček!B1:P76,9,FALSE)</f>
        <v>541</v>
      </c>
      <c r="H27" s="13">
        <f>SUM(D27:G27)</f>
        <v>1899</v>
      </c>
      <c r="I27" s="75"/>
      <c r="J27" s="76"/>
      <c r="K27" s="84"/>
    </row>
    <row r="28" spans="1:11" ht="12.75" customHeight="1">
      <c r="A28" s="152"/>
      <c r="B28" s="150"/>
      <c r="C28" s="142" t="s">
        <v>65</v>
      </c>
      <c r="D28" s="13">
        <f>VLOOKUP(C28,'60m'!B1:G52,5,FALSE)</f>
        <v>506</v>
      </c>
      <c r="E28" s="13">
        <f>VLOOKUP(C28,'600m'!B1:F125,5,FALSE)</f>
        <v>351</v>
      </c>
      <c r="F28" s="13">
        <f>MAX(VLOOKUP(C28,dálka!B1:P128,9,FALSE),VLOOKUP(C28,výška!B1:P127,14,FALSE))</f>
        <v>411</v>
      </c>
      <c r="G28" s="62">
        <f>VLOOKUP(C28,míček!B1:P77,9,FALSE)</f>
        <v>161</v>
      </c>
      <c r="H28" s="13">
        <f>SUM(D28:G28)</f>
        <v>1429</v>
      </c>
      <c r="I28" s="73">
        <f>I27</f>
        <v>0</v>
      </c>
      <c r="J28" s="77"/>
      <c r="K28" s="78"/>
    </row>
    <row r="29" spans="1:11" ht="12.75" customHeight="1">
      <c r="A29" s="138"/>
      <c r="B29" s="135"/>
      <c r="C29" s="142" t="s">
        <v>66</v>
      </c>
      <c r="D29" s="13">
        <f>VLOOKUP(C29,'60m'!B1:G52,5,FALSE)</f>
        <v>506</v>
      </c>
      <c r="E29" s="13">
        <f>VLOOKUP(C29,'600m'!B1:F126,5,FALSE)</f>
        <v>401</v>
      </c>
      <c r="F29" s="13">
        <f>MAX(VLOOKUP(C29,dálka!B1:P129,9,FALSE),VLOOKUP(C29,výška!B1:P128,14,FALSE))</f>
        <v>460</v>
      </c>
      <c r="G29" s="62">
        <f>VLOOKUP(C29,míček!B1:P78,9,FALSE)</f>
        <v>478</v>
      </c>
      <c r="H29" s="13">
        <f>SUM(D29:G29)</f>
        <v>1845</v>
      </c>
      <c r="I29" s="73">
        <f>I27</f>
        <v>0</v>
      </c>
      <c r="J29" s="77"/>
      <c r="K29" s="78"/>
    </row>
    <row r="30" spans="1:11" ht="12.75" customHeight="1">
      <c r="A30" s="139" t="s">
        <v>72</v>
      </c>
      <c r="B30" s="137" t="s">
        <v>37</v>
      </c>
      <c r="C30" s="142" t="s">
        <v>67</v>
      </c>
      <c r="D30" s="13">
        <f>VLOOKUP(C30,'60m'!B1:G52,5,FALSE)</f>
        <v>348</v>
      </c>
      <c r="E30" s="13">
        <f>VLOOKUP(C30,'600m'!B1:F127,5,FALSE)</f>
        <v>289</v>
      </c>
      <c r="F30" s="13">
        <f>MAX(VLOOKUP(C30,dálka!B1:P130,9,FALSE),VLOOKUP(C30,výška!B1:P129,14,FALSE))</f>
        <v>359</v>
      </c>
      <c r="G30" s="62">
        <f>VLOOKUP(C30,míček!B1:P79,9,FALSE)</f>
        <v>398</v>
      </c>
      <c r="H30" s="13">
        <f>SUM(D30:G30)</f>
        <v>1394</v>
      </c>
      <c r="I30" s="79">
        <f>I27</f>
        <v>0</v>
      </c>
      <c r="J30" s="80"/>
      <c r="K30" s="81"/>
    </row>
    <row r="31" spans="1:11" ht="12.75" customHeight="1">
      <c r="A31" s="138"/>
      <c r="B31" s="135"/>
      <c r="C31" s="142" t="s">
        <v>68</v>
      </c>
      <c r="D31" s="13">
        <f>VLOOKUP(C31,'60m'!B1:G52,5,FALSE)</f>
        <v>348</v>
      </c>
      <c r="E31" s="13">
        <f>VLOOKUP(C31,'600m'!B1:F128,5,FALSE)</f>
        <v>263</v>
      </c>
      <c r="F31" s="13">
        <f>MAX(VLOOKUP(C31,dálka!B1:P131,9,FALSE),VLOOKUP(C31,výška!B1:P130,14,FALSE))</f>
        <v>266</v>
      </c>
      <c r="G31" s="62">
        <f>VLOOKUP(C31,míček!B1:P80,9,FALSE)</f>
        <v>433</v>
      </c>
      <c r="H31" s="13">
        <f>SUM(D31:G31)</f>
        <v>1310</v>
      </c>
      <c r="I31" s="73">
        <f>I27</f>
        <v>0</v>
      </c>
      <c r="J31" s="77"/>
      <c r="K31" s="78"/>
    </row>
    <row r="32" spans="1:11" ht="12.75" customHeight="1" thickBot="1">
      <c r="A32" s="73"/>
      <c r="B32" s="63"/>
      <c r="C32" s="13"/>
      <c r="D32" s="13"/>
      <c r="E32" s="64"/>
      <c r="F32" s="64" t="s">
        <v>17</v>
      </c>
      <c r="G32" s="62"/>
      <c r="H32" s="134">
        <f>IF(C31=0,SUM(H27:H30),SUM(H27:H31)-MIN(H27:H31))</f>
        <v>6567</v>
      </c>
      <c r="I32" s="74">
        <f>I27</f>
        <v>0</v>
      </c>
      <c r="J32" s="82"/>
      <c r="K32" s="83"/>
    </row>
    <row r="33" spans="1:11" ht="12.75" customHeight="1" thickTop="1">
      <c r="A33" s="157"/>
      <c r="B33" s="161"/>
      <c r="C33" s="122"/>
      <c r="D33" s="66">
        <f>VLOOKUP(C33,'60m'!B1:G52,5,FALSE)</f>
        <v>0</v>
      </c>
      <c r="E33" s="13">
        <f>VLOOKUP(C33,'600m'!B1:F130,5,FALSE)</f>
        <v>0</v>
      </c>
      <c r="F33" s="66">
        <f>MAX(VLOOKUP(C33,dálka!B1:P133,9,FALSE),VLOOKUP(C33,výška!B1:P132,14,FALSE))</f>
        <v>0</v>
      </c>
      <c r="G33" s="67">
        <f>VLOOKUP(C33,míček!B1:P82,9,FALSE)</f>
        <v>0</v>
      </c>
      <c r="H33" s="13">
        <f>SUM(D33:G33)</f>
        <v>0</v>
      </c>
      <c r="I33" s="75"/>
      <c r="J33" s="77"/>
      <c r="K33" s="84"/>
    </row>
    <row r="34" spans="1:11" ht="12.75" customHeight="1">
      <c r="A34" s="158"/>
      <c r="B34" s="162"/>
      <c r="C34" s="122"/>
      <c r="D34" s="13">
        <f>VLOOKUP(C34,'60m'!B1:G52,5,FALSE)</f>
        <v>0</v>
      </c>
      <c r="E34" s="13">
        <f>VLOOKUP(C34,'600m'!B1:F131,5,FALSE)</f>
        <v>0</v>
      </c>
      <c r="F34" s="13">
        <f>MAX(VLOOKUP(C34,dálka!B1:P134,9,FALSE),VLOOKUP(C34,výška!B1:P133,14,FALSE))</f>
        <v>0</v>
      </c>
      <c r="G34" s="62">
        <f>VLOOKUP(C34,míček!B1:P83,9,FALSE)</f>
        <v>0</v>
      </c>
      <c r="H34" s="13">
        <f>SUM(D34:G34)</f>
        <v>0</v>
      </c>
      <c r="I34" s="73">
        <f>I33</f>
        <v>0</v>
      </c>
      <c r="J34" s="77"/>
      <c r="K34" s="78"/>
    </row>
    <row r="35" spans="1:11" ht="12.75" customHeight="1">
      <c r="A35" s="73"/>
      <c r="B35" s="63"/>
      <c r="C35" s="122"/>
      <c r="D35" s="13">
        <f>VLOOKUP(C35,'60m'!B1:G52,5,FALSE)</f>
        <v>0</v>
      </c>
      <c r="E35" s="13">
        <f>VLOOKUP(C35,'600m'!B1:F132,5,FALSE)</f>
        <v>0</v>
      </c>
      <c r="F35" s="13">
        <f>MAX(VLOOKUP(C35,dálka!B1:P135,9,FALSE),VLOOKUP(C35,výška!B1:P134,14,FALSE))</f>
        <v>0</v>
      </c>
      <c r="G35" s="62">
        <f>VLOOKUP(C35,míček!B1:P84,9,FALSE)</f>
        <v>0</v>
      </c>
      <c r="H35" s="13">
        <f>SUM(D35:G35)</f>
        <v>0</v>
      </c>
      <c r="I35" s="73">
        <f>I33</f>
        <v>0</v>
      </c>
      <c r="J35" s="85"/>
      <c r="K35" s="78"/>
    </row>
    <row r="36" spans="1:11" ht="12.75" customHeight="1">
      <c r="A36" s="73"/>
      <c r="B36" s="63"/>
      <c r="C36" s="122"/>
      <c r="D36" s="13">
        <f>VLOOKUP(C36,'60m'!B1:G52,5,FALSE)</f>
        <v>0</v>
      </c>
      <c r="E36" s="13">
        <f>VLOOKUP(C36,'600m'!B1:F133,5,FALSE)</f>
        <v>0</v>
      </c>
      <c r="F36" s="13">
        <f>MAX(VLOOKUP(C36,dálka!B1:P136,9,FALSE),VLOOKUP(C36,výška!B1:P135,14,FALSE))</f>
        <v>0</v>
      </c>
      <c r="G36" s="62">
        <f>VLOOKUP(C36,míček!B1:P85,9,FALSE)</f>
        <v>0</v>
      </c>
      <c r="H36" s="13">
        <f>SUM(D36:G36)</f>
        <v>0</v>
      </c>
      <c r="I36" s="79">
        <f>I33</f>
        <v>0</v>
      </c>
      <c r="J36" s="77"/>
      <c r="K36" s="81"/>
    </row>
    <row r="37" spans="1:11" ht="12.75" customHeight="1">
      <c r="A37" s="73"/>
      <c r="B37" s="63"/>
      <c r="C37" s="122"/>
      <c r="D37" s="13">
        <f>VLOOKUP(C37,'60m'!B1:G52,5,FALSE)</f>
        <v>0</v>
      </c>
      <c r="E37" s="13">
        <f>VLOOKUP(C37,'600m'!B1:F134,5,FALSE)</f>
        <v>0</v>
      </c>
      <c r="F37" s="13">
        <f>MAX(VLOOKUP(C37,dálka!B1:P137,9,FALSE),VLOOKUP(C37,výška!B1:P136,14,FALSE))</f>
        <v>0</v>
      </c>
      <c r="G37" s="62">
        <f>VLOOKUP(C37,míček!B1:P86,9,FALSE)</f>
        <v>0</v>
      </c>
      <c r="H37" s="13">
        <f>SUM(D37:G37)</f>
        <v>0</v>
      </c>
      <c r="I37" s="73">
        <f>I33</f>
        <v>0</v>
      </c>
      <c r="J37" s="77"/>
      <c r="K37" s="78"/>
    </row>
    <row r="38" spans="1:11" ht="12.75" customHeight="1" thickBot="1">
      <c r="A38" s="73"/>
      <c r="B38" s="63"/>
      <c r="C38" s="13"/>
      <c r="D38" s="13"/>
      <c r="E38" s="64"/>
      <c r="F38" s="64" t="s">
        <v>17</v>
      </c>
      <c r="G38" s="62"/>
      <c r="H38" s="65">
        <f>IF(C37=0,SUM(H33:H36),SUM(H33:H37)-MIN(H33:H37))</f>
        <v>0</v>
      </c>
      <c r="I38" s="74">
        <f>I33</f>
        <v>0</v>
      </c>
      <c r="J38" s="77"/>
      <c r="K38" s="83"/>
    </row>
    <row r="39" spans="1:11" ht="12.75" customHeight="1" thickTop="1">
      <c r="A39" s="157"/>
      <c r="B39" s="164"/>
      <c r="C39" s="88"/>
      <c r="D39" s="66">
        <f>VLOOKUP(C39,'60m'!B1:G52,5,FALSE)</f>
        <v>0</v>
      </c>
      <c r="E39" s="13">
        <f>VLOOKUP(C39,'600m'!B1:F136,5,FALSE)</f>
        <v>0</v>
      </c>
      <c r="F39" s="66">
        <f>MAX(VLOOKUP(C39,dálka!B1:P139,9,FALSE),VLOOKUP(C39,výška!B1:P138,14,FALSE))</f>
        <v>0</v>
      </c>
      <c r="G39" s="67">
        <f>VLOOKUP(C39,míček!B1:P88,9,FALSE)</f>
        <v>0</v>
      </c>
      <c r="H39" s="13">
        <f>SUM(D39:G39)</f>
        <v>0</v>
      </c>
      <c r="I39" s="75"/>
      <c r="J39" s="76"/>
      <c r="K39" s="84"/>
    </row>
    <row r="40" spans="1:11" ht="12.75" customHeight="1">
      <c r="A40" s="158"/>
      <c r="B40" s="165"/>
      <c r="C40" s="88"/>
      <c r="D40" s="13">
        <f>VLOOKUP(C40,'60m'!B1:G52,5,FALSE)</f>
        <v>0</v>
      </c>
      <c r="E40" s="13">
        <f>VLOOKUP(C40,'600m'!B1:F137,5,FALSE)</f>
        <v>0</v>
      </c>
      <c r="F40" s="13">
        <f>MAX(VLOOKUP(C40,dálka!B1:P140,9,FALSE),VLOOKUP(C40,výška!B1:P139,14,FALSE))</f>
        <v>0</v>
      </c>
      <c r="G40" s="62">
        <f>VLOOKUP(C40,míček!B1:P89,9,FALSE)</f>
        <v>0</v>
      </c>
      <c r="H40" s="13">
        <f>SUM(D40:G40)</f>
        <v>0</v>
      </c>
      <c r="I40" s="73">
        <f>I39</f>
        <v>0</v>
      </c>
      <c r="J40" s="77"/>
      <c r="K40" s="78"/>
    </row>
    <row r="41" spans="1:11" ht="12.75" customHeight="1">
      <c r="A41" s="73"/>
      <c r="B41" s="63"/>
      <c r="C41" s="88"/>
      <c r="D41" s="13">
        <f>VLOOKUP(C41,'60m'!B1:G52,5,FALSE)</f>
        <v>0</v>
      </c>
      <c r="E41" s="13">
        <f>VLOOKUP(C41,'600m'!B1:F138,5,FALSE)</f>
        <v>0</v>
      </c>
      <c r="F41" s="13">
        <f>MAX(VLOOKUP(C41,dálka!B1:P141,9,FALSE),VLOOKUP(C41,výška!B1:P140,14,FALSE))</f>
        <v>0</v>
      </c>
      <c r="G41" s="62">
        <f>VLOOKUP(C41,míček!B1:P90,9,FALSE)</f>
        <v>0</v>
      </c>
      <c r="H41" s="13">
        <f>SUM(D41:G41)</f>
        <v>0</v>
      </c>
      <c r="I41" s="73">
        <f>I39</f>
        <v>0</v>
      </c>
      <c r="J41" s="77"/>
      <c r="K41" s="78"/>
    </row>
    <row r="42" spans="1:11" ht="12.75" customHeight="1">
      <c r="A42" s="73"/>
      <c r="B42" s="63"/>
      <c r="C42" s="88"/>
      <c r="D42" s="13">
        <f>VLOOKUP(C42,'60m'!B2:G53,5,FALSE)</f>
        <v>0</v>
      </c>
      <c r="E42" s="13">
        <f>VLOOKUP(C42,'600m'!B1:F139,5,FALSE)</f>
        <v>0</v>
      </c>
      <c r="F42" s="13">
        <f>MAX(VLOOKUP(C42,dálka!B1:P142,9,FALSE),VLOOKUP(C42,výška!B1:P141,14,FALSE))</f>
        <v>0</v>
      </c>
      <c r="G42" s="62">
        <f>VLOOKUP(C42,míček!B1:P91,9,FALSE)</f>
        <v>0</v>
      </c>
      <c r="H42" s="13">
        <f>SUM(D42:G42)</f>
        <v>0</v>
      </c>
      <c r="I42" s="79">
        <f>I39</f>
        <v>0</v>
      </c>
      <c r="J42" s="80"/>
      <c r="K42" s="81"/>
    </row>
    <row r="43" spans="1:11" ht="12.75" customHeight="1">
      <c r="A43" s="73"/>
      <c r="B43" s="63"/>
      <c r="C43" s="88"/>
      <c r="D43" s="13">
        <f>VLOOKUP(C43,'60m'!B1:G52,5,FALSE)</f>
        <v>0</v>
      </c>
      <c r="E43" s="13">
        <f>VLOOKUP(C43,'600m'!B1:F140,5,FALSE)</f>
        <v>0</v>
      </c>
      <c r="F43" s="13">
        <f>MAX(VLOOKUP(C43,dálka!B1:P143,9,FALSE),VLOOKUP(C43,výška!B1:P142,14,FALSE))</f>
        <v>0</v>
      </c>
      <c r="G43" s="62">
        <f>VLOOKUP(C43,míček!B1:P92,9,FALSE)</f>
        <v>0</v>
      </c>
      <c r="H43" s="13">
        <f>SUM(D43:G43)</f>
        <v>0</v>
      </c>
      <c r="I43" s="73">
        <f>I39</f>
        <v>0</v>
      </c>
      <c r="J43" s="77"/>
      <c r="K43" s="78"/>
    </row>
    <row r="44" spans="1:11" ht="12.75" customHeight="1" thickBot="1">
      <c r="A44" s="73"/>
      <c r="B44" s="63"/>
      <c r="C44" s="13"/>
      <c r="D44" s="13"/>
      <c r="E44" s="64"/>
      <c r="F44" s="64" t="s">
        <v>17</v>
      </c>
      <c r="G44" s="62"/>
      <c r="H44" s="65">
        <f>IF(C43=0,SUM(H39:H42),SUM(H39:H43)-MIN(H39:H43))</f>
        <v>0</v>
      </c>
      <c r="I44" s="74">
        <f>I39</f>
        <v>0</v>
      </c>
      <c r="J44" s="82"/>
      <c r="K44" s="83"/>
    </row>
    <row r="45" spans="1:11" ht="12.75" customHeight="1" thickTop="1">
      <c r="A45" s="157"/>
      <c r="B45" s="154">
        <f>I45</f>
        <v>0</v>
      </c>
      <c r="C45" s="66">
        <f>J45</f>
        <v>0</v>
      </c>
      <c r="D45" s="66">
        <f>VLOOKUP(C45,'60m'!B1:G52,5,FALSE)</f>
        <v>0</v>
      </c>
      <c r="E45" s="13">
        <f>VLOOKUP(C45,'600m'!B1:F142,5,FALSE)</f>
        <v>0</v>
      </c>
      <c r="F45" s="66">
        <f>MAX(VLOOKUP(C45,dálka!B1:P145,9,FALSE),VLOOKUP(C45,výška!B1:P144,14,FALSE))</f>
        <v>0</v>
      </c>
      <c r="G45" s="67">
        <f>VLOOKUP(C45,míček!B1:P94,9,FALSE)</f>
        <v>0</v>
      </c>
      <c r="H45" s="13">
        <f>SUM(D45:G45)</f>
        <v>0</v>
      </c>
      <c r="I45" s="75"/>
      <c r="J45" s="76"/>
      <c r="K45" s="84"/>
    </row>
    <row r="46" spans="1:11" ht="12.75" customHeight="1">
      <c r="A46" s="158"/>
      <c r="B46" s="155"/>
      <c r="C46" s="13">
        <f>J46</f>
        <v>0</v>
      </c>
      <c r="D46" s="13">
        <f>VLOOKUP(C46,'60m'!B1:G52,5,FALSE)</f>
        <v>0</v>
      </c>
      <c r="E46" s="13">
        <f>VLOOKUP(C46,'600m'!B1:F143,5,FALSE)</f>
        <v>0</v>
      </c>
      <c r="F46" s="13">
        <f>MAX(VLOOKUP(C46,dálka!B1:P146,9,FALSE),VLOOKUP(C46,výška!B1:P145,14,FALSE))</f>
        <v>0</v>
      </c>
      <c r="G46" s="62">
        <f>VLOOKUP(C46,míček!B1:P95,9,FALSE)</f>
        <v>0</v>
      </c>
      <c r="H46" s="13">
        <f>SUM(D46:G46)</f>
        <v>0</v>
      </c>
      <c r="I46" s="73">
        <f>I45</f>
        <v>0</v>
      </c>
      <c r="J46" s="77"/>
      <c r="K46" s="78"/>
    </row>
    <row r="47" spans="1:11" ht="12.75" customHeight="1">
      <c r="A47" s="73"/>
      <c r="B47" s="63"/>
      <c r="C47" s="13">
        <f>J47</f>
        <v>0</v>
      </c>
      <c r="D47" s="13">
        <f>VLOOKUP(C47,'60m'!B1:G52,5,FALSE)</f>
        <v>0</v>
      </c>
      <c r="E47" s="13">
        <f>VLOOKUP(C47,'600m'!B1:F144,5,FALSE)</f>
        <v>0</v>
      </c>
      <c r="F47" s="13">
        <f>MAX(VLOOKUP(C47,dálka!B1:P147,9,FALSE),VLOOKUP(C47,výška!B1:P146,14,FALSE))</f>
        <v>0</v>
      </c>
      <c r="G47" s="62">
        <f>VLOOKUP(C47,míček!B1:P96,9,FALSE)</f>
        <v>0</v>
      </c>
      <c r="H47" s="13">
        <f>SUM(D47:G47)</f>
        <v>0</v>
      </c>
      <c r="I47" s="73">
        <f>I45</f>
        <v>0</v>
      </c>
      <c r="J47" s="85"/>
      <c r="K47" s="78"/>
    </row>
    <row r="48" spans="1:11" ht="12.75" customHeight="1">
      <c r="A48" s="73"/>
      <c r="B48" s="63"/>
      <c r="C48" s="13">
        <f>J48</f>
        <v>0</v>
      </c>
      <c r="D48" s="13">
        <f>VLOOKUP(C48,'60m'!B1:G52,5,FALSE)</f>
        <v>0</v>
      </c>
      <c r="E48" s="13">
        <f>VLOOKUP(C48,'600m'!B1:F145,5,FALSE)</f>
        <v>0</v>
      </c>
      <c r="F48" s="13">
        <f>MAX(VLOOKUP(C48,dálka!B1:P148,9,FALSE),VLOOKUP(C48,výška!B1:P147,14,FALSE))</f>
        <v>0</v>
      </c>
      <c r="G48" s="62">
        <f>VLOOKUP(C48,míček!B1:P97,9,FALSE)</f>
        <v>0</v>
      </c>
      <c r="H48" s="13">
        <f>SUM(D48:G48)</f>
        <v>0</v>
      </c>
      <c r="I48" s="79">
        <f>I45</f>
        <v>0</v>
      </c>
      <c r="J48" s="77"/>
      <c r="K48" s="81"/>
    </row>
    <row r="49" spans="1:11" ht="12.75" customHeight="1">
      <c r="A49" s="73"/>
      <c r="B49" s="63"/>
      <c r="C49" s="13">
        <f>J49</f>
        <v>0</v>
      </c>
      <c r="D49" s="13">
        <f>VLOOKUP(C49,'60m'!B1:G52,5,FALSE)</f>
        <v>0</v>
      </c>
      <c r="E49" s="13">
        <f>VLOOKUP(C49,'600m'!B1:F146,5,FALSE)</f>
        <v>0</v>
      </c>
      <c r="F49" s="13">
        <f>MAX(VLOOKUP(C49,dálka!B1:P149,9,FALSE),VLOOKUP(C49,výška!B1:P148,14,FALSE))</f>
        <v>0</v>
      </c>
      <c r="G49" s="62">
        <f>VLOOKUP(C49,míček!B1:P98,9,FALSE)</f>
        <v>0</v>
      </c>
      <c r="H49" s="13">
        <f>SUM(D49:G49)</f>
        <v>0</v>
      </c>
      <c r="I49" s="73">
        <f>I45</f>
        <v>0</v>
      </c>
      <c r="J49" s="77"/>
      <c r="K49" s="78"/>
    </row>
    <row r="50" spans="1:11" ht="12.75" customHeight="1" thickBot="1">
      <c r="A50" s="74"/>
      <c r="B50" s="68"/>
      <c r="C50" s="69"/>
      <c r="D50" s="69"/>
      <c r="E50" s="70"/>
      <c r="F50" s="69" t="s">
        <v>17</v>
      </c>
      <c r="G50" s="71"/>
      <c r="H50" s="65">
        <f>IF(C49=0,SUM(H45:H48),SUM(H45:H49)-MIN(H45:H49))</f>
        <v>0</v>
      </c>
      <c r="I50" s="74">
        <f>I45</f>
        <v>0</v>
      </c>
      <c r="J50" s="82"/>
      <c r="K50" s="83"/>
    </row>
    <row r="51" spans="1:10" ht="12.75" customHeight="1" thickTop="1">
      <c r="A51" s="3"/>
      <c r="B51" s="3"/>
      <c r="C51" s="1"/>
      <c r="D51" s="1"/>
      <c r="E51" s="1"/>
      <c r="F51" s="1"/>
      <c r="G51" s="1"/>
      <c r="H51" s="4"/>
      <c r="I51" s="1"/>
      <c r="J51" s="1"/>
    </row>
    <row r="52" spans="1:10" ht="12.75" customHeight="1">
      <c r="A52" s="6"/>
      <c r="B52" s="7"/>
      <c r="C52" s="1"/>
      <c r="D52" s="1"/>
      <c r="E52" s="1"/>
      <c r="F52" s="1"/>
      <c r="G52" s="1"/>
      <c r="H52" s="4"/>
      <c r="I52" s="1"/>
      <c r="J52" s="1"/>
    </row>
    <row r="53" spans="1:10" ht="12.75" customHeight="1">
      <c r="A53" s="3"/>
      <c r="B53" s="3"/>
      <c r="C53" s="1"/>
      <c r="D53" s="1"/>
      <c r="E53" s="1"/>
      <c r="F53" s="1"/>
      <c r="G53" s="1"/>
      <c r="H53" s="4"/>
      <c r="I53" s="1"/>
      <c r="J53" s="1"/>
    </row>
    <row r="54" spans="1:10" ht="12.75" customHeight="1">
      <c r="A54" s="3"/>
      <c r="B54" s="3"/>
      <c r="C54" s="1"/>
      <c r="D54" s="1"/>
      <c r="E54" s="1"/>
      <c r="F54" s="1"/>
      <c r="G54" s="1"/>
      <c r="H54" s="1"/>
      <c r="I54" s="1"/>
      <c r="J54" s="1"/>
    </row>
    <row r="55" spans="1:10" ht="26.25" customHeight="1">
      <c r="A55" s="5"/>
      <c r="B55" s="5"/>
      <c r="J55" s="1"/>
    </row>
    <row r="56" spans="1:8" ht="13.5" customHeight="1">
      <c r="A56" s="5"/>
      <c r="B56" s="5"/>
      <c r="H56" s="2"/>
    </row>
    <row r="57" spans="1:8" ht="12.75" customHeight="1">
      <c r="A57" s="5"/>
      <c r="B57" s="5"/>
      <c r="H57" s="1"/>
    </row>
    <row r="58" spans="1:8" ht="12.75" customHeight="1">
      <c r="A58" s="5"/>
      <c r="B58" s="5"/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4"/>
    </row>
    <row r="64" ht="12.75" customHeight="1">
      <c r="H64" s="4"/>
    </row>
    <row r="65" ht="12.75" customHeight="1">
      <c r="H65" s="4"/>
    </row>
    <row r="66" ht="12.75" customHeight="1">
      <c r="H66" s="4"/>
    </row>
    <row r="67" ht="12.75" customHeight="1">
      <c r="H67" s="4"/>
    </row>
    <row r="68" ht="12.75" customHeight="1">
      <c r="H68" s="4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4"/>
    </row>
    <row r="77" ht="12.75" customHeight="1">
      <c r="H77" s="4"/>
    </row>
    <row r="78" ht="12.75" customHeight="1">
      <c r="H78" s="4"/>
    </row>
    <row r="79" ht="12.75" customHeight="1">
      <c r="H79" s="4"/>
    </row>
    <row r="80" ht="12.75" customHeight="1">
      <c r="H80" s="4"/>
    </row>
    <row r="81" ht="12.75" customHeight="1">
      <c r="H81" s="4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4"/>
    </row>
    <row r="90" ht="12.75" customHeight="1">
      <c r="H90" s="4"/>
    </row>
    <row r="91" ht="12.75" customHeight="1">
      <c r="H91" s="4"/>
    </row>
    <row r="92" ht="12.75" customHeight="1">
      <c r="H92" s="4"/>
    </row>
    <row r="93" ht="12.75" customHeight="1">
      <c r="H93" s="4"/>
    </row>
    <row r="94" ht="12.75" customHeight="1">
      <c r="H94" s="4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4"/>
    </row>
    <row r="103" ht="12.75" customHeight="1">
      <c r="H103" s="4"/>
    </row>
    <row r="104" ht="12.75" customHeight="1">
      <c r="H104" s="4"/>
    </row>
    <row r="105" ht="12.75" customHeight="1">
      <c r="H105" s="4"/>
    </row>
    <row r="106" ht="12.75" customHeight="1">
      <c r="H106" s="4"/>
    </row>
    <row r="107" ht="12.75" customHeight="1">
      <c r="H107" s="4"/>
    </row>
    <row r="108" ht="12.75" customHeight="1">
      <c r="H108" s="1"/>
    </row>
  </sheetData>
  <sheetProtection/>
  <mergeCells count="21">
    <mergeCell ref="L12:Q12"/>
    <mergeCell ref="L13:Q13"/>
    <mergeCell ref="L9:Q9"/>
    <mergeCell ref="L10:Q10"/>
    <mergeCell ref="L11:Q11"/>
    <mergeCell ref="B39:B40"/>
    <mergeCell ref="B45:B46"/>
    <mergeCell ref="B9:B10"/>
    <mergeCell ref="A45:A46"/>
    <mergeCell ref="A33:A34"/>
    <mergeCell ref="A39:A40"/>
    <mergeCell ref="B15:B16"/>
    <mergeCell ref="B21:B22"/>
    <mergeCell ref="B27:B28"/>
    <mergeCell ref="B33:B34"/>
    <mergeCell ref="B3:B4"/>
    <mergeCell ref="A3:A4"/>
    <mergeCell ref="A21:A22"/>
    <mergeCell ref="A27:A28"/>
    <mergeCell ref="A9:A10"/>
    <mergeCell ref="A15:A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Leden</dc:creator>
  <cp:keywords/>
  <dc:description/>
  <cp:lastModifiedBy>U94</cp:lastModifiedBy>
  <cp:lastPrinted>2012-05-03T06:20:45Z</cp:lastPrinted>
  <dcterms:created xsi:type="dcterms:W3CDTF">2002-03-31T12:48:13Z</dcterms:created>
  <dcterms:modified xsi:type="dcterms:W3CDTF">2012-05-05T17:12:30Z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-1886123643</vt:i4>
  </property>
  <property fmtid="{D5CDD505-2E9C-101B-9397-08002B2CF9AE}" pid="3" name="_EmailSubject">
    <vt:lpwstr/>
  </property>
  <property fmtid="{D5CDD505-2E9C-101B-9397-08002B2CF9AE}" pid="4" name="_AuthorEmail">
    <vt:lpwstr>J.Leden@seznam.cz</vt:lpwstr>
  </property>
  <property fmtid="{D5CDD505-2E9C-101B-9397-08002B2CF9AE}" pid="5" name="_AuthorEmailDisplayName">
    <vt:lpwstr>Jiří Leden</vt:lpwstr>
  </property>
  <property fmtid="{D5CDD505-2E9C-101B-9397-08002B2CF9AE}" pid="6" name="_ReviewingToolsShownOnce">
    <vt:lpwstr/>
  </property>
</Properties>
</file>